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esktop\Trinity Metals\Procurement\Office Space in Kigali - TMG\Adjudication -\"/>
    </mc:Choice>
  </mc:AlternateContent>
  <xr:revisionPtr revIDLastSave="0" documentId="13_ncr:1_{3CF58769-3210-4446-AAEF-3B5FBEF1883B}" xr6:coauthVersionLast="47" xr6:coauthVersionMax="47" xr10:uidLastSave="{00000000-0000-0000-0000-000000000000}"/>
  <bookViews>
    <workbookView xWindow="-120" yWindow="-120" windowWidth="20730" windowHeight="11160" xr2:uid="{4657A2D0-431A-4C91-8561-60AE6F1B395B}"/>
  </bookViews>
  <sheets>
    <sheet name="4Flow PRs Costs" sheetId="3" r:id="rId1"/>
    <sheet name="Rental Cost Comparison" sheetId="1" r:id="rId2"/>
    <sheet name="Assessment Summary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  <c r="G23" i="3" s="1"/>
  <c r="G15" i="3"/>
  <c r="G14" i="3"/>
  <c r="G13" i="3"/>
  <c r="G6" i="3"/>
  <c r="G5" i="3"/>
  <c r="G7" i="3" s="1"/>
  <c r="F11" i="1"/>
  <c r="F8" i="1"/>
  <c r="F9" i="1" s="1"/>
  <c r="F10" i="1" s="1"/>
  <c r="E7" i="1"/>
  <c r="C7" i="1"/>
  <c r="C6" i="1"/>
  <c r="C8" i="1" s="1"/>
  <c r="D6" i="1"/>
  <c r="D8" i="1" s="1"/>
  <c r="F12" i="2"/>
  <c r="F66" i="2"/>
  <c r="E66" i="2"/>
  <c r="D66" i="2"/>
  <c r="C66" i="2"/>
  <c r="F65" i="2"/>
  <c r="F64" i="2"/>
  <c r="F63" i="2"/>
  <c r="F62" i="2"/>
  <c r="F61" i="2"/>
  <c r="F60" i="2"/>
  <c r="F59" i="2"/>
  <c r="E12" i="2"/>
  <c r="F53" i="2"/>
  <c r="E53" i="2"/>
  <c r="D53" i="2"/>
  <c r="C53" i="2"/>
  <c r="F52" i="2"/>
  <c r="F51" i="2"/>
  <c r="F50" i="2"/>
  <c r="F49" i="2"/>
  <c r="F48" i="2"/>
  <c r="F47" i="2"/>
  <c r="F46" i="2"/>
  <c r="D12" i="2"/>
  <c r="G40" i="2"/>
  <c r="G35" i="2"/>
  <c r="F40" i="2"/>
  <c r="G34" i="2"/>
  <c r="G36" i="2"/>
  <c r="G37" i="2"/>
  <c r="G38" i="2"/>
  <c r="G39" i="2"/>
  <c r="G33" i="2"/>
  <c r="E40" i="2"/>
  <c r="D40" i="2"/>
  <c r="C40" i="2"/>
  <c r="F37" i="2"/>
  <c r="C12" i="2"/>
  <c r="F25" i="2"/>
  <c r="F27" i="2"/>
  <c r="F21" i="2"/>
  <c r="F22" i="2"/>
  <c r="F23" i="2"/>
  <c r="F24" i="2"/>
  <c r="F26" i="2"/>
  <c r="F20" i="2"/>
  <c r="E27" i="2"/>
  <c r="D27" i="2"/>
  <c r="C27" i="2"/>
  <c r="E5" i="1"/>
  <c r="E6" i="1" s="1"/>
  <c r="E8" i="1" s="1"/>
  <c r="D10" i="1" l="1"/>
  <c r="D11" i="1" s="1"/>
  <c r="E9" i="1"/>
  <c r="E10" i="1" s="1"/>
  <c r="E11" i="1" s="1"/>
  <c r="C9" i="1"/>
  <c r="C10" i="1" s="1"/>
  <c r="C11" i="1" s="1"/>
  <c r="D9" i="1"/>
</calcChain>
</file>

<file path=xl/sharedStrings.xml><?xml version="1.0" encoding="utf-8"?>
<sst xmlns="http://schemas.openxmlformats.org/spreadsheetml/2006/main" count="198" uniqueCount="103">
  <si>
    <t>Sn</t>
  </si>
  <si>
    <t>Item Descpription</t>
  </si>
  <si>
    <t>Monthly Rental</t>
  </si>
  <si>
    <t>Square Meter</t>
  </si>
  <si>
    <t>Payment Terms</t>
  </si>
  <si>
    <t>Lease term</t>
  </si>
  <si>
    <t>Fit Contribution by Landlord</t>
  </si>
  <si>
    <t>Annual Rent Increase Percentage (%)</t>
  </si>
  <si>
    <t>Termination notice</t>
  </si>
  <si>
    <t>Initial Commitment Fee</t>
  </si>
  <si>
    <t>Security Deposit</t>
  </si>
  <si>
    <t>90 days</t>
  </si>
  <si>
    <t>2 months</t>
  </si>
  <si>
    <t xml:space="preserve">Grace period of one month </t>
  </si>
  <si>
    <t>Zein Building - Near World Vision</t>
  </si>
  <si>
    <t>M&amp;M Plaza - Gishushu</t>
  </si>
  <si>
    <t>Unit Price per Square Meter</t>
  </si>
  <si>
    <t>5 years lease renewable</t>
  </si>
  <si>
    <t>60 days</t>
  </si>
  <si>
    <t>2 years</t>
  </si>
  <si>
    <t xml:space="preserve">3 months </t>
  </si>
  <si>
    <t>Not specified</t>
  </si>
  <si>
    <t xml:space="preserve">One month rent free </t>
  </si>
  <si>
    <t>Francis Ngarambe - Kagugu</t>
  </si>
  <si>
    <t>Not applicable</t>
  </si>
  <si>
    <t>Quarterly payments in advance</t>
  </si>
  <si>
    <t>2 Years</t>
  </si>
  <si>
    <t>One (1) month grace period</t>
  </si>
  <si>
    <t>5% per annum</t>
  </si>
  <si>
    <t>4% every 2 years</t>
  </si>
  <si>
    <t>5% every 2 years</t>
  </si>
  <si>
    <t>One month</t>
  </si>
  <si>
    <t xml:space="preserve">Location &amp; Accessibility </t>
  </si>
  <si>
    <t xml:space="preserve">Building Specifications </t>
  </si>
  <si>
    <t xml:space="preserve">Infrastructure &amp; Utilities </t>
  </si>
  <si>
    <t xml:space="preserve">Safety &amp; Security </t>
  </si>
  <si>
    <t xml:space="preserve">Branding &amp; Fit-Out Potential </t>
  </si>
  <si>
    <t xml:space="preserve">Operational Considerations </t>
  </si>
  <si>
    <t xml:space="preserve">Sustainability &amp; Environment </t>
  </si>
  <si>
    <t>Overall Assessment</t>
  </si>
  <si>
    <t>Recommendation</t>
  </si>
  <si>
    <t>Peter Geleta</t>
  </si>
  <si>
    <t>David de Lange</t>
  </si>
  <si>
    <t>Jeome Sande</t>
  </si>
  <si>
    <t>Average Total</t>
  </si>
  <si>
    <t xml:space="preserve">Recommend it if we had no other options </t>
  </si>
  <si>
    <t>Do not recommend</t>
  </si>
  <si>
    <t>Recommended with conditions</t>
  </si>
  <si>
    <r>
      <t>2</t>
    </r>
    <r>
      <rPr>
        <vertAlign val="superscript"/>
        <sz val="12"/>
        <color theme="1"/>
        <rFont val="Arial"/>
        <family val="2"/>
      </rPr>
      <t>nd</t>
    </r>
    <r>
      <rPr>
        <sz val="12"/>
        <color theme="1"/>
        <rFont val="Arial"/>
        <family val="2"/>
      </rPr>
      <t xml:space="preserve"> best recommendation</t>
    </r>
  </si>
  <si>
    <t>Recommended</t>
  </si>
  <si>
    <t>Strongly Recommend</t>
  </si>
  <si>
    <t>A strong recommendation as long as it stacks up price wise</t>
  </si>
  <si>
    <t>Lydia Uwera</t>
  </si>
  <si>
    <r>
      <t>1</t>
    </r>
    <r>
      <rPr>
        <vertAlign val="superscript"/>
        <sz val="12"/>
        <color theme="1"/>
        <rFont val="Arial"/>
        <family val="2"/>
      </rPr>
      <t>st</t>
    </r>
    <r>
      <rPr>
        <sz val="12"/>
        <color theme="1"/>
        <rFont val="Arial"/>
        <family val="2"/>
      </rPr>
      <t xml:space="preserve"> best recommendation</t>
    </r>
  </si>
  <si>
    <t xml:space="preserve">Strongly recommend </t>
  </si>
  <si>
    <t>Not recommended as it is still under construction</t>
  </si>
  <si>
    <t>Do Not Recommend - building still under construction</t>
  </si>
  <si>
    <t>Not Recommended</t>
  </si>
  <si>
    <t xml:space="preserve">Highly not recommended </t>
  </si>
  <si>
    <t>Recommended with consideration of the house being standalone which needs to be evaluated clearly</t>
  </si>
  <si>
    <t>Summary Physical Visit Assessment of Office Space Rental in Kigali</t>
  </si>
  <si>
    <t>Detailed Physical Visit Assessment of Office Space Rental in Kigali</t>
  </si>
  <si>
    <t>Brilliant Towers - Kimihurura</t>
  </si>
  <si>
    <t>Recommended if no other options</t>
  </si>
  <si>
    <t>Recommended, but check pricing</t>
  </si>
  <si>
    <t>Not Recommended, still under construction</t>
  </si>
  <si>
    <t>Full house</t>
  </si>
  <si>
    <t>Preferably Quarterly</t>
  </si>
  <si>
    <t>21,964 USD</t>
  </si>
  <si>
    <t>6 months’ rent (incl. 2 months security deposit)</t>
  </si>
  <si>
    <t>Included</t>
  </si>
  <si>
    <t>VAT 18%</t>
  </si>
  <si>
    <t>Total VAT Inclusive</t>
  </si>
  <si>
    <t>Sub Total VAT Exclusive</t>
  </si>
  <si>
    <t>3 months upfront (Semester) + security deposit</t>
  </si>
  <si>
    <t xml:space="preserve">3 years </t>
  </si>
  <si>
    <t>One month (part of initial payment)</t>
  </si>
  <si>
    <t>Approx. USD monthly rental VAT Inclusive</t>
  </si>
  <si>
    <t>Item Description</t>
  </si>
  <si>
    <t>Monthly Service Charge – includes security, external lighting, cleaning in the common spaces</t>
  </si>
  <si>
    <t>Description</t>
  </si>
  <si>
    <t>Vendor Name</t>
  </si>
  <si>
    <t>UoM</t>
  </si>
  <si>
    <t>Quantity</t>
  </si>
  <si>
    <t>Unit Price (RWF) VAT Inclusive</t>
  </si>
  <si>
    <t>Total Price (RWF) VAT Inclusive</t>
  </si>
  <si>
    <t>Trinity Office Space Rental in Kigali</t>
  </si>
  <si>
    <t xml:space="preserve">Months </t>
  </si>
  <si>
    <t xml:space="preserve">Security Deposit </t>
  </si>
  <si>
    <t>Months</t>
  </si>
  <si>
    <t>Total Amount (RWF) VAT Inclusive</t>
  </si>
  <si>
    <t>4Flow PR 1: Rental Fees</t>
  </si>
  <si>
    <t>4Flow PR 2: Floor Layout plans, 3D Design &amp; Project submission</t>
  </si>
  <si>
    <t>Dahlia Bamuhongerwa</t>
  </si>
  <si>
    <t>Floor Layout plans, 3D Design &amp; Project submission</t>
  </si>
  <si>
    <t>Spaces &amp; Scapes Ltd</t>
  </si>
  <si>
    <t>Lumpsum</t>
  </si>
  <si>
    <t xml:space="preserve">Unit Price (RWF) </t>
  </si>
  <si>
    <t xml:space="preserve">Total Price (RWF) </t>
  </si>
  <si>
    <t>4Flow PR 3: Design &amp; Implementation of the office partitioning, office furniture and branding</t>
  </si>
  <si>
    <t>Design &amp; Implementation of the office partitioning, office furniture and branding</t>
  </si>
  <si>
    <t>Comment</t>
  </si>
  <si>
    <t>Cost to be updated in 4Flow PR after the confirmation of the final design, project requirements &amp;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</si>
</sst>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alibri Light"/>
      <family val="2"/>
    </font>
    <font>
      <sz val="11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u/>
      <sz val="12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u/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1" xfId="1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3" fillId="0" borderId="0" xfId="0" applyFont="1" applyAlignment="1">
      <alignment vertical="top"/>
    </xf>
    <xf numFmtId="164" fontId="4" fillId="0" borderId="1" xfId="1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64" fontId="2" fillId="0" borderId="1" xfId="1" applyNumberFormat="1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0" xfId="0" applyAlignment="1">
      <alignment horizontal="center" vertical="top"/>
    </xf>
    <xf numFmtId="164" fontId="4" fillId="0" borderId="1" xfId="1" applyNumberFormat="1" applyFont="1" applyBorder="1" applyAlignment="1">
      <alignment horizontal="center" vertical="top"/>
    </xf>
    <xf numFmtId="164" fontId="0" fillId="0" borderId="1" xfId="1" applyNumberFormat="1" applyFon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3" fontId="10" fillId="0" borderId="5" xfId="0" applyNumberFormat="1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1" fillId="0" borderId="6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34F9C-E460-4AC1-9D90-06BBB1A50515}">
  <dimension ref="A2:H23"/>
  <sheetViews>
    <sheetView tabSelected="1" workbookViewId="0">
      <selection activeCell="F2" sqref="F2"/>
    </sheetView>
  </sheetViews>
  <sheetFormatPr defaultRowHeight="15" x14ac:dyDescent="0.25"/>
  <cols>
    <col min="1" max="1" width="5.140625" customWidth="1"/>
    <col min="2" max="2" width="31.42578125" customWidth="1"/>
    <col min="3" max="3" width="21.28515625" customWidth="1"/>
    <col min="4" max="4" width="10.85546875" customWidth="1"/>
    <col min="5" max="5" width="9.85546875" customWidth="1"/>
    <col min="6" max="6" width="13.140625" customWidth="1"/>
    <col min="7" max="7" width="16.5703125" customWidth="1"/>
    <col min="8" max="8" width="26" customWidth="1"/>
  </cols>
  <sheetData>
    <row r="2" spans="1:7" x14ac:dyDescent="0.25">
      <c r="B2" s="38" t="s">
        <v>91</v>
      </c>
    </row>
    <row r="3" spans="1:7" ht="15.75" thickBot="1" x14ac:dyDescent="0.3"/>
    <row r="4" spans="1:7" ht="45.75" thickBot="1" x14ac:dyDescent="0.3">
      <c r="A4" s="28" t="s">
        <v>0</v>
      </c>
      <c r="B4" s="29" t="s">
        <v>80</v>
      </c>
      <c r="C4" s="29" t="s">
        <v>81</v>
      </c>
      <c r="D4" s="29" t="s">
        <v>82</v>
      </c>
      <c r="E4" s="29" t="s">
        <v>83</v>
      </c>
      <c r="F4" s="29" t="s">
        <v>84</v>
      </c>
      <c r="G4" s="29" t="s">
        <v>85</v>
      </c>
    </row>
    <row r="5" spans="1:7" ht="30.75" thickBot="1" x14ac:dyDescent="0.3">
      <c r="A5" s="30">
        <v>1</v>
      </c>
      <c r="B5" s="31" t="s">
        <v>86</v>
      </c>
      <c r="C5" s="31" t="s">
        <v>93</v>
      </c>
      <c r="D5" s="31" t="s">
        <v>87</v>
      </c>
      <c r="E5" s="31">
        <v>12</v>
      </c>
      <c r="F5" s="32">
        <v>22890002</v>
      </c>
      <c r="G5" s="32">
        <f>E5*F5</f>
        <v>274680024</v>
      </c>
    </row>
    <row r="6" spans="1:7" ht="30.75" thickBot="1" x14ac:dyDescent="0.3">
      <c r="A6" s="30">
        <v>2</v>
      </c>
      <c r="B6" s="31" t="s">
        <v>88</v>
      </c>
      <c r="C6" s="31" t="s">
        <v>93</v>
      </c>
      <c r="D6" s="31" t="s">
        <v>89</v>
      </c>
      <c r="E6" s="31">
        <v>2</v>
      </c>
      <c r="F6" s="32">
        <v>22890002</v>
      </c>
      <c r="G6" s="32">
        <f>E6*F6</f>
        <v>45780004</v>
      </c>
    </row>
    <row r="7" spans="1:7" ht="15.75" thickBot="1" x14ac:dyDescent="0.3">
      <c r="A7" s="30"/>
      <c r="B7" s="35" t="s">
        <v>90</v>
      </c>
      <c r="C7" s="36"/>
      <c r="D7" s="36"/>
      <c r="E7" s="36"/>
      <c r="F7" s="37"/>
      <c r="G7" s="34">
        <f>SUM(G5:G6)</f>
        <v>320460028</v>
      </c>
    </row>
    <row r="10" spans="1:7" x14ac:dyDescent="0.25">
      <c r="B10" s="38" t="s">
        <v>92</v>
      </c>
    </row>
    <row r="11" spans="1:7" ht="15.75" thickBot="1" x14ac:dyDescent="0.3"/>
    <row r="12" spans="1:7" ht="30.75" thickBot="1" x14ac:dyDescent="0.3">
      <c r="A12" s="28" t="s">
        <v>0</v>
      </c>
      <c r="B12" s="29" t="s">
        <v>80</v>
      </c>
      <c r="C12" s="29" t="s">
        <v>81</v>
      </c>
      <c r="D12" s="29" t="s">
        <v>82</v>
      </c>
      <c r="E12" s="29" t="s">
        <v>83</v>
      </c>
      <c r="F12" s="29" t="s">
        <v>97</v>
      </c>
      <c r="G12" s="29" t="s">
        <v>98</v>
      </c>
    </row>
    <row r="13" spans="1:7" ht="30.75" thickBot="1" x14ac:dyDescent="0.3">
      <c r="A13" s="30">
        <v>1</v>
      </c>
      <c r="B13" s="31" t="s">
        <v>94</v>
      </c>
      <c r="C13" s="31" t="s">
        <v>95</v>
      </c>
      <c r="D13" s="31" t="s">
        <v>96</v>
      </c>
      <c r="E13" s="31">
        <v>1</v>
      </c>
      <c r="F13" s="32">
        <v>3000000</v>
      </c>
      <c r="G13" s="32">
        <f>E13*F13</f>
        <v>3000000</v>
      </c>
    </row>
    <row r="14" spans="1:7" ht="15.75" thickBot="1" x14ac:dyDescent="0.3">
      <c r="A14" s="30"/>
      <c r="B14" s="33" t="s">
        <v>71</v>
      </c>
      <c r="C14" s="39"/>
      <c r="D14" s="39"/>
      <c r="E14" s="39"/>
      <c r="F14" s="32"/>
      <c r="G14" s="32">
        <f>G13*18%</f>
        <v>540000</v>
      </c>
    </row>
    <row r="15" spans="1:7" ht="15.75" thickBot="1" x14ac:dyDescent="0.3">
      <c r="A15" s="30"/>
      <c r="B15" s="35" t="s">
        <v>90</v>
      </c>
      <c r="C15" s="36"/>
      <c r="D15" s="36"/>
      <c r="E15" s="36"/>
      <c r="F15" s="37"/>
      <c r="G15" s="34">
        <f>SUM(G13:G14)</f>
        <v>3540000</v>
      </c>
    </row>
    <row r="18" spans="1:8" x14ac:dyDescent="0.25">
      <c r="B18" s="38" t="s">
        <v>99</v>
      </c>
    </row>
    <row r="19" spans="1:8" ht="15.75" thickBot="1" x14ac:dyDescent="0.3"/>
    <row r="20" spans="1:8" ht="30.75" thickBot="1" x14ac:dyDescent="0.3">
      <c r="A20" s="28" t="s">
        <v>0</v>
      </c>
      <c r="B20" s="29" t="s">
        <v>80</v>
      </c>
      <c r="C20" s="29" t="s">
        <v>81</v>
      </c>
      <c r="D20" s="29" t="s">
        <v>82</v>
      </c>
      <c r="E20" s="29" t="s">
        <v>83</v>
      </c>
      <c r="F20" s="29" t="s">
        <v>97</v>
      </c>
      <c r="G20" s="29" t="s">
        <v>98</v>
      </c>
      <c r="H20" s="29" t="s">
        <v>101</v>
      </c>
    </row>
    <row r="21" spans="1:8" ht="75.75" thickBot="1" x14ac:dyDescent="0.3">
      <c r="A21" s="30">
        <v>1</v>
      </c>
      <c r="B21" s="31" t="s">
        <v>100</v>
      </c>
      <c r="C21" s="31" t="s">
        <v>95</v>
      </c>
      <c r="D21" s="31" t="s">
        <v>96</v>
      </c>
      <c r="E21" s="31">
        <v>1</v>
      </c>
      <c r="F21" s="32">
        <v>0</v>
      </c>
      <c r="G21" s="32">
        <v>0</v>
      </c>
      <c r="H21" s="29" t="s">
        <v>102</v>
      </c>
    </row>
    <row r="22" spans="1:8" ht="15.75" thickBot="1" x14ac:dyDescent="0.3">
      <c r="A22" s="30"/>
      <c r="B22" s="33" t="s">
        <v>71</v>
      </c>
      <c r="C22" s="39"/>
      <c r="D22" s="39"/>
      <c r="E22" s="39"/>
      <c r="F22" s="32"/>
      <c r="G22" s="32">
        <f>G21*18%</f>
        <v>0</v>
      </c>
      <c r="H22" s="29"/>
    </row>
    <row r="23" spans="1:8" ht="15.75" thickBot="1" x14ac:dyDescent="0.3">
      <c r="A23" s="30"/>
      <c r="B23" s="35" t="s">
        <v>90</v>
      </c>
      <c r="C23" s="36"/>
      <c r="D23" s="36"/>
      <c r="E23" s="36"/>
      <c r="F23" s="37"/>
      <c r="G23" s="34">
        <f>SUM(G21:G22)</f>
        <v>0</v>
      </c>
      <c r="H23" s="29"/>
    </row>
  </sheetData>
  <mergeCells count="3">
    <mergeCell ref="B7:F7"/>
    <mergeCell ref="B15:F15"/>
    <mergeCell ref="B23:F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6359C-16CA-444F-BA67-47C7EEA24AFC}">
  <dimension ref="A3:G19"/>
  <sheetViews>
    <sheetView workbookViewId="0">
      <selection activeCell="B12" sqref="B12"/>
    </sheetView>
  </sheetViews>
  <sheetFormatPr defaultColWidth="8.85546875" defaultRowHeight="15" x14ac:dyDescent="0.25"/>
  <cols>
    <col min="1" max="1" width="6" style="20" customWidth="1"/>
    <col min="2" max="2" width="33" style="6" bestFit="1" customWidth="1"/>
    <col min="3" max="6" width="21.42578125" style="22" customWidth="1"/>
    <col min="7" max="16384" width="8.85546875" style="6"/>
  </cols>
  <sheetData>
    <row r="3" spans="1:7" ht="30" x14ac:dyDescent="0.25">
      <c r="A3" s="21" t="s">
        <v>0</v>
      </c>
      <c r="B3" s="3" t="s">
        <v>78</v>
      </c>
      <c r="C3" s="2" t="s">
        <v>15</v>
      </c>
      <c r="D3" s="2" t="s">
        <v>14</v>
      </c>
      <c r="E3" s="2" t="s">
        <v>62</v>
      </c>
      <c r="F3" s="2" t="s">
        <v>23</v>
      </c>
      <c r="G3" s="5"/>
    </row>
    <row r="4" spans="1:7" x14ac:dyDescent="0.25">
      <c r="A4" s="25">
        <v>1</v>
      </c>
      <c r="B4" s="7" t="s">
        <v>3</v>
      </c>
      <c r="C4" s="23">
        <v>654</v>
      </c>
      <c r="D4" s="23">
        <v>654</v>
      </c>
      <c r="E4" s="23">
        <v>654</v>
      </c>
      <c r="F4" s="24">
        <v>2068</v>
      </c>
    </row>
    <row r="5" spans="1:7" x14ac:dyDescent="0.25">
      <c r="A5" s="25">
        <v>2</v>
      </c>
      <c r="B5" s="7" t="s">
        <v>16</v>
      </c>
      <c r="C5" s="23">
        <v>27000</v>
      </c>
      <c r="D5" s="23">
        <v>29661.02</v>
      </c>
      <c r="E5" s="24">
        <f>22*1455</f>
        <v>32010</v>
      </c>
      <c r="F5" s="24" t="s">
        <v>66</v>
      </c>
    </row>
    <row r="6" spans="1:7" x14ac:dyDescent="0.25">
      <c r="A6" s="25">
        <v>3</v>
      </c>
      <c r="B6" s="7" t="s">
        <v>2</v>
      </c>
      <c r="C6" s="9">
        <f>C5*C4</f>
        <v>17658000</v>
      </c>
      <c r="D6" s="23">
        <f>D5*D4</f>
        <v>19398307.080000002</v>
      </c>
      <c r="E6" s="24">
        <f>E4*E5</f>
        <v>20934540</v>
      </c>
      <c r="F6" s="24">
        <v>8790000</v>
      </c>
    </row>
    <row r="7" spans="1:7" ht="45" x14ac:dyDescent="0.25">
      <c r="A7" s="25">
        <v>4</v>
      </c>
      <c r="B7" s="7" t="s">
        <v>79</v>
      </c>
      <c r="C7" s="9">
        <f>C4*3500</f>
        <v>2289000</v>
      </c>
      <c r="D7" s="24" t="s">
        <v>70</v>
      </c>
      <c r="E7" s="24">
        <f>E4*4367.78</f>
        <v>2856528.1199999996</v>
      </c>
      <c r="F7" s="24" t="s">
        <v>24</v>
      </c>
    </row>
    <row r="8" spans="1:7" x14ac:dyDescent="0.25">
      <c r="A8" s="25"/>
      <c r="B8" s="7" t="s">
        <v>73</v>
      </c>
      <c r="C8" s="9">
        <f>SUM(C6:C7)</f>
        <v>19947000</v>
      </c>
      <c r="D8" s="24">
        <f>D6</f>
        <v>19398307.080000002</v>
      </c>
      <c r="E8" s="24">
        <f>SUM(E6:E7)</f>
        <v>23791068.120000001</v>
      </c>
      <c r="F8" s="24">
        <f>F6</f>
        <v>8790000</v>
      </c>
    </row>
    <row r="9" spans="1:7" x14ac:dyDescent="0.25">
      <c r="A9" s="25"/>
      <c r="B9" s="7" t="s">
        <v>71</v>
      </c>
      <c r="C9" s="9">
        <f>C8*18%</f>
        <v>3590460</v>
      </c>
      <c r="D9" s="9">
        <f t="shared" ref="D9:F9" si="0">D8*18%</f>
        <v>3491695.2744</v>
      </c>
      <c r="E9" s="9">
        <f t="shared" si="0"/>
        <v>4282392.2615999999</v>
      </c>
      <c r="F9" s="9">
        <f t="shared" si="0"/>
        <v>1582200</v>
      </c>
    </row>
    <row r="10" spans="1:7" x14ac:dyDescent="0.25">
      <c r="A10" s="25"/>
      <c r="B10" s="7" t="s">
        <v>72</v>
      </c>
      <c r="C10" s="9">
        <f>SUM(C8:C9)</f>
        <v>23537460</v>
      </c>
      <c r="D10" s="9">
        <f t="shared" ref="D10:F10" si="1">SUM(D8:D9)</f>
        <v>22890002.354400001</v>
      </c>
      <c r="E10" s="9">
        <f t="shared" si="1"/>
        <v>28073460.3816</v>
      </c>
      <c r="F10" s="9">
        <f t="shared" si="1"/>
        <v>10372200</v>
      </c>
    </row>
    <row r="11" spans="1:7" ht="30" x14ac:dyDescent="0.25">
      <c r="A11" s="25"/>
      <c r="B11" s="7" t="s">
        <v>77</v>
      </c>
      <c r="C11" s="9">
        <f>C10/1450</f>
        <v>16232.731034482758</v>
      </c>
      <c r="D11" s="9">
        <f t="shared" ref="D11:F11" si="2">D10/1450</f>
        <v>15786.208520275863</v>
      </c>
      <c r="E11" s="9">
        <f t="shared" si="2"/>
        <v>19361.007159724137</v>
      </c>
      <c r="F11" s="9">
        <f t="shared" si="2"/>
        <v>7153.2413793103451</v>
      </c>
    </row>
    <row r="12" spans="1:7" ht="45" x14ac:dyDescent="0.25">
      <c r="A12" s="25">
        <v>5</v>
      </c>
      <c r="B12" s="7" t="s">
        <v>4</v>
      </c>
      <c r="C12" s="1" t="s">
        <v>67</v>
      </c>
      <c r="D12" s="1" t="s">
        <v>74</v>
      </c>
      <c r="E12" s="24" t="s">
        <v>20</v>
      </c>
      <c r="F12" s="1" t="s">
        <v>25</v>
      </c>
    </row>
    <row r="13" spans="1:7" ht="29.45" customHeight="1" x14ac:dyDescent="0.25">
      <c r="A13" s="25">
        <v>6</v>
      </c>
      <c r="B13" s="7" t="s">
        <v>5</v>
      </c>
      <c r="C13" s="18" t="s">
        <v>17</v>
      </c>
      <c r="D13" s="18" t="s">
        <v>75</v>
      </c>
      <c r="E13" s="26" t="s">
        <v>19</v>
      </c>
      <c r="F13" s="18" t="s">
        <v>26</v>
      </c>
    </row>
    <row r="14" spans="1:7" ht="30" x14ac:dyDescent="0.25">
      <c r="A14" s="25">
        <v>7</v>
      </c>
      <c r="B14" s="7" t="s">
        <v>6</v>
      </c>
      <c r="C14" s="18" t="s">
        <v>22</v>
      </c>
      <c r="D14" s="18" t="s">
        <v>13</v>
      </c>
      <c r="E14" s="26" t="s">
        <v>21</v>
      </c>
      <c r="F14" s="18" t="s">
        <v>27</v>
      </c>
    </row>
    <row r="15" spans="1:7" ht="30" x14ac:dyDescent="0.25">
      <c r="A15" s="25">
        <v>8</v>
      </c>
      <c r="B15" s="7" t="s">
        <v>7</v>
      </c>
      <c r="C15" s="26" t="s">
        <v>28</v>
      </c>
      <c r="D15" s="18" t="s">
        <v>30</v>
      </c>
      <c r="E15" s="18" t="s">
        <v>29</v>
      </c>
      <c r="F15" s="18" t="s">
        <v>28</v>
      </c>
    </row>
    <row r="16" spans="1:7" x14ac:dyDescent="0.25">
      <c r="A16" s="25">
        <v>9</v>
      </c>
      <c r="B16" s="7" t="s">
        <v>8</v>
      </c>
      <c r="C16" s="18" t="s">
        <v>11</v>
      </c>
      <c r="D16" s="18" t="s">
        <v>11</v>
      </c>
      <c r="E16" s="26" t="s">
        <v>18</v>
      </c>
      <c r="F16" s="18" t="s">
        <v>11</v>
      </c>
    </row>
    <row r="17" spans="1:6" ht="45" x14ac:dyDescent="0.25">
      <c r="A17" s="25">
        <v>10</v>
      </c>
      <c r="B17" s="7" t="s">
        <v>9</v>
      </c>
      <c r="C17" s="18" t="s">
        <v>69</v>
      </c>
      <c r="D17" s="18" t="s">
        <v>76</v>
      </c>
      <c r="E17" s="26" t="s">
        <v>68</v>
      </c>
      <c r="F17" s="18" t="s">
        <v>31</v>
      </c>
    </row>
    <row r="18" spans="1:6" x14ac:dyDescent="0.25">
      <c r="A18" s="25">
        <v>11</v>
      </c>
      <c r="B18" s="7" t="s">
        <v>10</v>
      </c>
      <c r="C18" s="18" t="s">
        <v>12</v>
      </c>
      <c r="D18" s="18" t="s">
        <v>12</v>
      </c>
      <c r="E18" s="18" t="s">
        <v>12</v>
      </c>
      <c r="F18" s="26" t="s">
        <v>21</v>
      </c>
    </row>
    <row r="19" spans="1:6" ht="15.75" x14ac:dyDescent="0.25">
      <c r="B19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3FBF5-1DC0-458D-A5ED-DE862A9D355F}">
  <dimension ref="A2:G67"/>
  <sheetViews>
    <sheetView zoomScaleNormal="100" workbookViewId="0">
      <selection activeCell="B4" sqref="B4:F13"/>
    </sheetView>
  </sheetViews>
  <sheetFormatPr defaultColWidth="8.85546875" defaultRowHeight="15" x14ac:dyDescent="0.25"/>
  <cols>
    <col min="1" max="1" width="5.85546875" style="5" customWidth="1"/>
    <col min="2" max="2" width="29.140625" style="5" customWidth="1"/>
    <col min="3" max="7" width="15.85546875" style="15" customWidth="1"/>
    <col min="8" max="16384" width="8.85546875" style="5"/>
  </cols>
  <sheetData>
    <row r="2" spans="1:7" ht="15.75" x14ac:dyDescent="0.25">
      <c r="B2" s="14" t="s">
        <v>60</v>
      </c>
    </row>
    <row r="4" spans="1:7" ht="45" x14ac:dyDescent="0.25">
      <c r="A4" s="4" t="s">
        <v>0</v>
      </c>
      <c r="B4" s="4" t="s">
        <v>1</v>
      </c>
      <c r="C4" s="2" t="s">
        <v>15</v>
      </c>
      <c r="D4" s="2" t="s">
        <v>14</v>
      </c>
      <c r="E4" s="2" t="s">
        <v>62</v>
      </c>
      <c r="F4" s="2" t="s">
        <v>23</v>
      </c>
    </row>
    <row r="5" spans="1:7" x14ac:dyDescent="0.25">
      <c r="A5" s="7">
        <v>1</v>
      </c>
      <c r="B5" s="7" t="s">
        <v>32</v>
      </c>
      <c r="C5" s="1">
        <v>8.6666666666666661</v>
      </c>
      <c r="D5" s="1">
        <v>11</v>
      </c>
      <c r="E5" s="9">
        <v>9</v>
      </c>
      <c r="F5" s="1">
        <v>5</v>
      </c>
    </row>
    <row r="6" spans="1:7" x14ac:dyDescent="0.25">
      <c r="A6" s="7">
        <v>2</v>
      </c>
      <c r="B6" s="7" t="s">
        <v>33</v>
      </c>
      <c r="C6" s="1">
        <v>8.3333333333333339</v>
      </c>
      <c r="D6" s="1">
        <v>9.5</v>
      </c>
      <c r="E6" s="1">
        <v>11.333333333333334</v>
      </c>
      <c r="F6" s="1">
        <v>5.333333333333333</v>
      </c>
    </row>
    <row r="7" spans="1:7" x14ac:dyDescent="0.25">
      <c r="A7" s="7">
        <v>3</v>
      </c>
      <c r="B7" s="7" t="s">
        <v>34</v>
      </c>
      <c r="C7" s="1">
        <v>7.333333333333333</v>
      </c>
      <c r="D7" s="1">
        <v>10</v>
      </c>
      <c r="E7" s="1">
        <v>10</v>
      </c>
      <c r="F7" s="1">
        <v>4.666666666666667</v>
      </c>
    </row>
    <row r="8" spans="1:7" x14ac:dyDescent="0.25">
      <c r="A8" s="7">
        <v>4</v>
      </c>
      <c r="B8" s="7" t="s">
        <v>35</v>
      </c>
      <c r="C8" s="1">
        <v>7.333333333333333</v>
      </c>
      <c r="D8" s="1">
        <v>8.5</v>
      </c>
      <c r="E8" s="1">
        <v>6.666666666666667</v>
      </c>
      <c r="F8" s="1">
        <v>7</v>
      </c>
    </row>
    <row r="9" spans="1:7" x14ac:dyDescent="0.25">
      <c r="A9" s="7">
        <v>5</v>
      </c>
      <c r="B9" s="7" t="s">
        <v>36</v>
      </c>
      <c r="C9" s="1">
        <v>7</v>
      </c>
      <c r="D9" s="1">
        <v>8</v>
      </c>
      <c r="E9" s="1">
        <v>5</v>
      </c>
      <c r="F9" s="1">
        <v>4</v>
      </c>
    </row>
    <row r="10" spans="1:7" x14ac:dyDescent="0.25">
      <c r="A10" s="7">
        <v>6</v>
      </c>
      <c r="B10" s="7" t="s">
        <v>37</v>
      </c>
      <c r="C10" s="1">
        <v>6.333333333333333</v>
      </c>
      <c r="D10" s="1">
        <v>6.75</v>
      </c>
      <c r="E10" s="1">
        <v>5.333333333333333</v>
      </c>
      <c r="F10" s="1">
        <v>6.333333333333333</v>
      </c>
    </row>
    <row r="11" spans="1:7" x14ac:dyDescent="0.25">
      <c r="A11" s="7">
        <v>7</v>
      </c>
      <c r="B11" s="7" t="s">
        <v>38</v>
      </c>
      <c r="C11" s="1">
        <v>5.666666666666667</v>
      </c>
      <c r="D11" s="1">
        <v>7</v>
      </c>
      <c r="E11" s="1">
        <v>6.666666666666667</v>
      </c>
      <c r="F11" s="1">
        <v>5.333333333333333</v>
      </c>
    </row>
    <row r="12" spans="1:7" s="12" customFormat="1" x14ac:dyDescent="0.25">
      <c r="A12" s="4"/>
      <c r="B12" s="4" t="s">
        <v>39</v>
      </c>
      <c r="C12" s="10">
        <f>AVERAGE(C5:C11)</f>
        <v>7.2380952380952381</v>
      </c>
      <c r="D12" s="10">
        <f>AVERAGE(D5:D11)</f>
        <v>8.6785714285714288</v>
      </c>
      <c r="E12" s="10">
        <f>AVERAGE(E5:E11)</f>
        <v>7.7142857142857144</v>
      </c>
      <c r="F12" s="10">
        <f>AVERAGE(F5:F11)</f>
        <v>5.3809523809523814</v>
      </c>
      <c r="G12" s="16"/>
    </row>
    <row r="13" spans="1:7" s="12" customFormat="1" ht="60" x14ac:dyDescent="0.25">
      <c r="A13" s="4"/>
      <c r="B13" s="4" t="s">
        <v>40</v>
      </c>
      <c r="C13" s="2" t="s">
        <v>63</v>
      </c>
      <c r="D13" s="2" t="s">
        <v>64</v>
      </c>
      <c r="E13" s="2" t="s">
        <v>65</v>
      </c>
      <c r="F13" s="2" t="s">
        <v>57</v>
      </c>
      <c r="G13" s="16"/>
    </row>
    <row r="16" spans="1:7" ht="15.75" x14ac:dyDescent="0.25">
      <c r="B16" s="11" t="s">
        <v>61</v>
      </c>
    </row>
    <row r="17" spans="1:7" ht="15.75" x14ac:dyDescent="0.25">
      <c r="B17" s="13"/>
    </row>
    <row r="18" spans="1:7" ht="15.75" x14ac:dyDescent="0.25">
      <c r="A18" s="13"/>
      <c r="B18" s="13"/>
      <c r="C18" s="27" t="s">
        <v>15</v>
      </c>
      <c r="D18" s="27"/>
      <c r="E18" s="27"/>
      <c r="F18" s="27"/>
    </row>
    <row r="19" spans="1:7" ht="31.5" x14ac:dyDescent="0.25">
      <c r="A19" s="4" t="s">
        <v>0</v>
      </c>
      <c r="B19" s="4" t="s">
        <v>1</v>
      </c>
      <c r="C19" s="17" t="s">
        <v>41</v>
      </c>
      <c r="D19" s="17" t="s">
        <v>42</v>
      </c>
      <c r="E19" s="17" t="s">
        <v>43</v>
      </c>
      <c r="F19" s="17" t="s">
        <v>44</v>
      </c>
    </row>
    <row r="20" spans="1:7" x14ac:dyDescent="0.25">
      <c r="A20" s="7">
        <v>1</v>
      </c>
      <c r="B20" s="7" t="s">
        <v>32</v>
      </c>
      <c r="C20" s="18">
        <v>8</v>
      </c>
      <c r="D20" s="18">
        <v>10</v>
      </c>
      <c r="E20" s="18">
        <v>8</v>
      </c>
      <c r="F20" s="1">
        <f>AVERAGE(C20:E20)</f>
        <v>8.6666666666666661</v>
      </c>
    </row>
    <row r="21" spans="1:7" x14ac:dyDescent="0.25">
      <c r="A21" s="7">
        <v>2</v>
      </c>
      <c r="B21" s="7" t="s">
        <v>33</v>
      </c>
      <c r="C21" s="18">
        <v>8</v>
      </c>
      <c r="D21" s="18">
        <v>10</v>
      </c>
      <c r="E21" s="18">
        <v>7</v>
      </c>
      <c r="F21" s="1">
        <f t="shared" ref="F21:F26" si="0">AVERAGE(C21:E21)</f>
        <v>8.3333333333333339</v>
      </c>
    </row>
    <row r="22" spans="1:7" x14ac:dyDescent="0.25">
      <c r="A22" s="7">
        <v>3</v>
      </c>
      <c r="B22" s="7" t="s">
        <v>34</v>
      </c>
      <c r="C22" s="18">
        <v>7</v>
      </c>
      <c r="D22" s="18">
        <v>8</v>
      </c>
      <c r="E22" s="18">
        <v>7</v>
      </c>
      <c r="F22" s="1">
        <f t="shared" si="0"/>
        <v>7.333333333333333</v>
      </c>
    </row>
    <row r="23" spans="1:7" x14ac:dyDescent="0.25">
      <c r="A23" s="7">
        <v>4</v>
      </c>
      <c r="B23" s="7" t="s">
        <v>35</v>
      </c>
      <c r="C23" s="18">
        <v>7</v>
      </c>
      <c r="D23" s="18">
        <v>8</v>
      </c>
      <c r="E23" s="18">
        <v>7</v>
      </c>
      <c r="F23" s="1">
        <f t="shared" si="0"/>
        <v>7.333333333333333</v>
      </c>
    </row>
    <row r="24" spans="1:7" x14ac:dyDescent="0.25">
      <c r="A24" s="7">
        <v>5</v>
      </c>
      <c r="B24" s="7" t="s">
        <v>36</v>
      </c>
      <c r="C24" s="18">
        <v>6</v>
      </c>
      <c r="D24" s="18">
        <v>8</v>
      </c>
      <c r="E24" s="18">
        <v>7</v>
      </c>
      <c r="F24" s="1">
        <f t="shared" si="0"/>
        <v>7</v>
      </c>
    </row>
    <row r="25" spans="1:7" x14ac:dyDescent="0.25">
      <c r="A25" s="7">
        <v>6</v>
      </c>
      <c r="B25" s="7" t="s">
        <v>37</v>
      </c>
      <c r="C25" s="18">
        <v>7</v>
      </c>
      <c r="D25" s="18">
        <v>5</v>
      </c>
      <c r="E25" s="18">
        <v>7</v>
      </c>
      <c r="F25" s="1">
        <f>AVERAGE(C25:E25)</f>
        <v>6.333333333333333</v>
      </c>
    </row>
    <row r="26" spans="1:7" x14ac:dyDescent="0.25">
      <c r="A26" s="7">
        <v>7</v>
      </c>
      <c r="B26" s="7" t="s">
        <v>38</v>
      </c>
      <c r="C26" s="18">
        <v>6</v>
      </c>
      <c r="D26" s="18">
        <v>5</v>
      </c>
      <c r="E26" s="18">
        <v>6</v>
      </c>
      <c r="F26" s="1">
        <f t="shared" si="0"/>
        <v>5.666666666666667</v>
      </c>
    </row>
    <row r="27" spans="1:7" x14ac:dyDescent="0.25">
      <c r="A27" s="4"/>
      <c r="B27" s="4" t="s">
        <v>39</v>
      </c>
      <c r="C27" s="2">
        <f>AVERAGE(C20:C26)</f>
        <v>7</v>
      </c>
      <c r="D27" s="19">
        <f>AVERAGE(D20:D26)</f>
        <v>7.7142857142857144</v>
      </c>
      <c r="E27" s="19">
        <f>AVERAGE(E20:E26)</f>
        <v>7</v>
      </c>
      <c r="F27" s="19">
        <f>AVERAGE(C27:E27)</f>
        <v>7.2380952380952381</v>
      </c>
    </row>
    <row r="28" spans="1:7" ht="45" x14ac:dyDescent="0.25">
      <c r="A28" s="4"/>
      <c r="B28" s="4" t="s">
        <v>40</v>
      </c>
      <c r="C28" s="18" t="s">
        <v>45</v>
      </c>
      <c r="D28" s="1" t="s">
        <v>47</v>
      </c>
      <c r="E28" s="1" t="s">
        <v>48</v>
      </c>
      <c r="F28" s="18" t="s">
        <v>49</v>
      </c>
    </row>
    <row r="31" spans="1:7" ht="15.75" customHeight="1" x14ac:dyDescent="0.25">
      <c r="A31" s="13"/>
      <c r="B31" s="13"/>
      <c r="C31" s="27" t="s">
        <v>14</v>
      </c>
      <c r="D31" s="27"/>
      <c r="E31" s="27"/>
      <c r="F31" s="27"/>
      <c r="G31" s="27"/>
    </row>
    <row r="32" spans="1:7" ht="31.5" x14ac:dyDescent="0.25">
      <c r="A32" s="4" t="s">
        <v>0</v>
      </c>
      <c r="B32" s="4" t="s">
        <v>1</v>
      </c>
      <c r="C32" s="17" t="s">
        <v>41</v>
      </c>
      <c r="D32" s="17" t="s">
        <v>42</v>
      </c>
      <c r="E32" s="17" t="s">
        <v>43</v>
      </c>
      <c r="F32" s="17" t="s">
        <v>52</v>
      </c>
      <c r="G32" s="17" t="s">
        <v>44</v>
      </c>
    </row>
    <row r="33" spans="1:7" x14ac:dyDescent="0.25">
      <c r="A33" s="7">
        <v>1</v>
      </c>
      <c r="B33" s="7" t="s">
        <v>32</v>
      </c>
      <c r="C33" s="18">
        <v>10</v>
      </c>
      <c r="D33" s="18">
        <v>12</v>
      </c>
      <c r="E33" s="18">
        <v>10</v>
      </c>
      <c r="F33" s="1">
        <v>12</v>
      </c>
      <c r="G33" s="1">
        <f>AVERAGE(C33:F33)</f>
        <v>11</v>
      </c>
    </row>
    <row r="34" spans="1:7" x14ac:dyDescent="0.25">
      <c r="A34" s="7">
        <v>2</v>
      </c>
      <c r="B34" s="7" t="s">
        <v>33</v>
      </c>
      <c r="C34" s="18">
        <v>8</v>
      </c>
      <c r="D34" s="18">
        <v>10</v>
      </c>
      <c r="E34" s="18">
        <v>10</v>
      </c>
      <c r="F34" s="1">
        <v>10</v>
      </c>
      <c r="G34" s="1">
        <f t="shared" ref="G34:G39" si="1">AVERAGE(C34:F34)</f>
        <v>9.5</v>
      </c>
    </row>
    <row r="35" spans="1:7" x14ac:dyDescent="0.25">
      <c r="A35" s="7">
        <v>3</v>
      </c>
      <c r="B35" s="7" t="s">
        <v>34</v>
      </c>
      <c r="C35" s="18">
        <v>10</v>
      </c>
      <c r="D35" s="18">
        <v>10</v>
      </c>
      <c r="E35" s="18">
        <v>10</v>
      </c>
      <c r="F35" s="1">
        <v>10</v>
      </c>
      <c r="G35" s="1">
        <f>AVERAGE(C35:F35)</f>
        <v>10</v>
      </c>
    </row>
    <row r="36" spans="1:7" x14ac:dyDescent="0.25">
      <c r="A36" s="7">
        <v>4</v>
      </c>
      <c r="B36" s="7" t="s">
        <v>35</v>
      </c>
      <c r="C36" s="18">
        <v>8</v>
      </c>
      <c r="D36" s="18">
        <v>8</v>
      </c>
      <c r="E36" s="18">
        <v>10</v>
      </c>
      <c r="F36" s="1">
        <v>8</v>
      </c>
      <c r="G36" s="1">
        <f t="shared" si="1"/>
        <v>8.5</v>
      </c>
    </row>
    <row r="37" spans="1:7" x14ac:dyDescent="0.25">
      <c r="A37" s="7">
        <v>5</v>
      </c>
      <c r="B37" s="7" t="s">
        <v>36</v>
      </c>
      <c r="C37" s="18">
        <v>8</v>
      </c>
      <c r="D37" s="18">
        <v>8</v>
      </c>
      <c r="E37" s="18">
        <v>8</v>
      </c>
      <c r="F37" s="1">
        <f t="shared" ref="F37" si="2">AVERAGE(C37:E37)</f>
        <v>8</v>
      </c>
      <c r="G37" s="1">
        <f t="shared" si="1"/>
        <v>8</v>
      </c>
    </row>
    <row r="38" spans="1:7" x14ac:dyDescent="0.25">
      <c r="A38" s="7">
        <v>6</v>
      </c>
      <c r="B38" s="7" t="s">
        <v>37</v>
      </c>
      <c r="C38" s="18">
        <v>7</v>
      </c>
      <c r="D38" s="18">
        <v>7</v>
      </c>
      <c r="E38" s="18">
        <v>8</v>
      </c>
      <c r="F38" s="1">
        <v>5</v>
      </c>
      <c r="G38" s="1">
        <f t="shared" si="1"/>
        <v>6.75</v>
      </c>
    </row>
    <row r="39" spans="1:7" x14ac:dyDescent="0.25">
      <c r="A39" s="7">
        <v>7</v>
      </c>
      <c r="B39" s="7" t="s">
        <v>38</v>
      </c>
      <c r="C39" s="18">
        <v>8</v>
      </c>
      <c r="D39" s="18">
        <v>5</v>
      </c>
      <c r="E39" s="18">
        <v>7</v>
      </c>
      <c r="F39" s="1">
        <v>8</v>
      </c>
      <c r="G39" s="1">
        <f t="shared" si="1"/>
        <v>7</v>
      </c>
    </row>
    <row r="40" spans="1:7" x14ac:dyDescent="0.25">
      <c r="A40" s="4"/>
      <c r="B40" s="4" t="s">
        <v>39</v>
      </c>
      <c r="C40" s="19">
        <f>AVERAGE(C33:C39)</f>
        <v>8.4285714285714288</v>
      </c>
      <c r="D40" s="19">
        <f>AVERAGE(D33:D39)</f>
        <v>8.5714285714285712</v>
      </c>
      <c r="E40" s="19">
        <f>AVERAGE(E33:E39)</f>
        <v>9</v>
      </c>
      <c r="F40" s="19">
        <f>AVERAGE(F33:F39)</f>
        <v>8.7142857142857135</v>
      </c>
      <c r="G40" s="19">
        <f>AVERAGE(G33:G39)</f>
        <v>8.6785714285714288</v>
      </c>
    </row>
    <row r="41" spans="1:7" ht="75" x14ac:dyDescent="0.25">
      <c r="A41" s="4"/>
      <c r="B41" s="4" t="s">
        <v>40</v>
      </c>
      <c r="C41" s="1" t="s">
        <v>51</v>
      </c>
      <c r="D41" s="1" t="s">
        <v>50</v>
      </c>
      <c r="E41" s="1" t="s">
        <v>53</v>
      </c>
      <c r="F41" s="1" t="s">
        <v>54</v>
      </c>
      <c r="G41" s="18" t="s">
        <v>49</v>
      </c>
    </row>
    <row r="44" spans="1:7" ht="15.75" x14ac:dyDescent="0.25">
      <c r="A44" s="13"/>
      <c r="B44" s="13"/>
      <c r="C44" s="27" t="s">
        <v>62</v>
      </c>
      <c r="D44" s="27"/>
      <c r="E44" s="27"/>
      <c r="F44" s="27"/>
    </row>
    <row r="45" spans="1:7" ht="31.5" x14ac:dyDescent="0.25">
      <c r="A45" s="4" t="s">
        <v>0</v>
      </c>
      <c r="B45" s="4" t="s">
        <v>1</v>
      </c>
      <c r="C45" s="17" t="s">
        <v>41</v>
      </c>
      <c r="D45" s="17" t="s">
        <v>42</v>
      </c>
      <c r="E45" s="17" t="s">
        <v>43</v>
      </c>
      <c r="F45" s="17" t="s">
        <v>44</v>
      </c>
    </row>
    <row r="46" spans="1:7" x14ac:dyDescent="0.25">
      <c r="A46" s="7">
        <v>1</v>
      </c>
      <c r="B46" s="7" t="s">
        <v>32</v>
      </c>
      <c r="C46" s="18">
        <v>9</v>
      </c>
      <c r="D46" s="18">
        <v>8</v>
      </c>
      <c r="E46" s="18">
        <v>10</v>
      </c>
      <c r="F46" s="1">
        <f>AVERAGE(C46:E46)</f>
        <v>9</v>
      </c>
    </row>
    <row r="47" spans="1:7" x14ac:dyDescent="0.25">
      <c r="A47" s="7">
        <v>2</v>
      </c>
      <c r="B47" s="7" t="s">
        <v>33</v>
      </c>
      <c r="C47" s="18">
        <v>12</v>
      </c>
      <c r="D47" s="18">
        <v>10</v>
      </c>
      <c r="E47" s="18">
        <v>12</v>
      </c>
      <c r="F47" s="1">
        <f t="shared" ref="F47:F50" si="3">AVERAGE(C47:E47)</f>
        <v>11.333333333333334</v>
      </c>
    </row>
    <row r="48" spans="1:7" x14ac:dyDescent="0.25">
      <c r="A48" s="7">
        <v>3</v>
      </c>
      <c r="B48" s="7" t="s">
        <v>34</v>
      </c>
      <c r="C48" s="18">
        <v>12</v>
      </c>
      <c r="D48" s="18">
        <v>8</v>
      </c>
      <c r="E48" s="18">
        <v>10</v>
      </c>
      <c r="F48" s="1">
        <f t="shared" si="3"/>
        <v>10</v>
      </c>
    </row>
    <row r="49" spans="1:6" x14ac:dyDescent="0.25">
      <c r="A49" s="7">
        <v>4</v>
      </c>
      <c r="B49" s="7" t="s">
        <v>35</v>
      </c>
      <c r="C49" s="18">
        <v>8</v>
      </c>
      <c r="D49" s="18">
        <v>5</v>
      </c>
      <c r="E49" s="18">
        <v>7</v>
      </c>
      <c r="F49" s="1">
        <f t="shared" si="3"/>
        <v>6.666666666666667</v>
      </c>
    </row>
    <row r="50" spans="1:6" x14ac:dyDescent="0.25">
      <c r="A50" s="7">
        <v>5</v>
      </c>
      <c r="B50" s="7" t="s">
        <v>36</v>
      </c>
      <c r="C50" s="18">
        <v>5</v>
      </c>
      <c r="D50" s="18">
        <v>5</v>
      </c>
      <c r="E50" s="18">
        <v>5</v>
      </c>
      <c r="F50" s="1">
        <f t="shared" si="3"/>
        <v>5</v>
      </c>
    </row>
    <row r="51" spans="1:6" x14ac:dyDescent="0.25">
      <c r="A51" s="7">
        <v>6</v>
      </c>
      <c r="B51" s="7" t="s">
        <v>37</v>
      </c>
      <c r="C51" s="18">
        <v>6</v>
      </c>
      <c r="D51" s="18">
        <v>4</v>
      </c>
      <c r="E51" s="18">
        <v>6</v>
      </c>
      <c r="F51" s="1">
        <f>AVERAGE(C51:E51)</f>
        <v>5.333333333333333</v>
      </c>
    </row>
    <row r="52" spans="1:6" x14ac:dyDescent="0.25">
      <c r="A52" s="7">
        <v>7</v>
      </c>
      <c r="B52" s="7" t="s">
        <v>38</v>
      </c>
      <c r="C52" s="18">
        <v>8</v>
      </c>
      <c r="D52" s="18">
        <v>5</v>
      </c>
      <c r="E52" s="18">
        <v>7</v>
      </c>
      <c r="F52" s="1">
        <f t="shared" ref="F52" si="4">AVERAGE(C52:E52)</f>
        <v>6.666666666666667</v>
      </c>
    </row>
    <row r="53" spans="1:6" x14ac:dyDescent="0.25">
      <c r="A53" s="4"/>
      <c r="B53" s="4" t="s">
        <v>39</v>
      </c>
      <c r="C53" s="19">
        <f>AVERAGE(C46:C52)</f>
        <v>8.5714285714285712</v>
      </c>
      <c r="D53" s="19">
        <f>AVERAGE(D46:D52)</f>
        <v>6.4285714285714288</v>
      </c>
      <c r="E53" s="19">
        <f>AVERAGE(E46:E52)</f>
        <v>8.1428571428571423</v>
      </c>
      <c r="F53" s="19">
        <f>AVERAGE(F46:F52)</f>
        <v>7.7142857142857144</v>
      </c>
    </row>
    <row r="54" spans="1:6" ht="75" x14ac:dyDescent="0.25">
      <c r="A54" s="4"/>
      <c r="B54" s="4" t="s">
        <v>40</v>
      </c>
      <c r="C54" s="1" t="s">
        <v>55</v>
      </c>
      <c r="D54" s="1" t="s">
        <v>46</v>
      </c>
      <c r="E54" s="1" t="s">
        <v>56</v>
      </c>
      <c r="F54" s="18" t="s">
        <v>57</v>
      </c>
    </row>
    <row r="57" spans="1:6" ht="15.75" x14ac:dyDescent="0.25">
      <c r="A57" s="13"/>
      <c r="B57" s="13"/>
      <c r="C57" s="27" t="s">
        <v>23</v>
      </c>
      <c r="D57" s="27"/>
      <c r="E57" s="27"/>
      <c r="F57" s="27"/>
    </row>
    <row r="58" spans="1:6" ht="31.5" x14ac:dyDescent="0.25">
      <c r="A58" s="4" t="s">
        <v>0</v>
      </c>
      <c r="B58" s="4" t="s">
        <v>1</v>
      </c>
      <c r="C58" s="17" t="s">
        <v>41</v>
      </c>
      <c r="D58" s="17" t="s">
        <v>42</v>
      </c>
      <c r="E58" s="17" t="s">
        <v>43</v>
      </c>
      <c r="F58" s="17" t="s">
        <v>44</v>
      </c>
    </row>
    <row r="59" spans="1:6" x14ac:dyDescent="0.25">
      <c r="A59" s="7">
        <v>1</v>
      </c>
      <c r="B59" s="7" t="s">
        <v>32</v>
      </c>
      <c r="C59" s="18">
        <v>4</v>
      </c>
      <c r="D59" s="18">
        <v>5</v>
      </c>
      <c r="E59" s="18">
        <v>6</v>
      </c>
      <c r="F59" s="1">
        <f>AVERAGE(C59:E59)</f>
        <v>5</v>
      </c>
    </row>
    <row r="60" spans="1:6" x14ac:dyDescent="0.25">
      <c r="A60" s="7">
        <v>2</v>
      </c>
      <c r="B60" s="7" t="s">
        <v>33</v>
      </c>
      <c r="C60" s="18">
        <v>5</v>
      </c>
      <c r="D60" s="18">
        <v>5</v>
      </c>
      <c r="E60" s="18">
        <v>6</v>
      </c>
      <c r="F60" s="1">
        <f t="shared" ref="F60:F63" si="5">AVERAGE(C60:E60)</f>
        <v>5.333333333333333</v>
      </c>
    </row>
    <row r="61" spans="1:6" x14ac:dyDescent="0.25">
      <c r="A61" s="7">
        <v>3</v>
      </c>
      <c r="B61" s="7" t="s">
        <v>34</v>
      </c>
      <c r="C61" s="18">
        <v>4</v>
      </c>
      <c r="D61" s="18">
        <v>5</v>
      </c>
      <c r="E61" s="18">
        <v>5</v>
      </c>
      <c r="F61" s="1">
        <f t="shared" si="5"/>
        <v>4.666666666666667</v>
      </c>
    </row>
    <row r="62" spans="1:6" x14ac:dyDescent="0.25">
      <c r="A62" s="7">
        <v>4</v>
      </c>
      <c r="B62" s="7" t="s">
        <v>35</v>
      </c>
      <c r="C62" s="18">
        <v>8</v>
      </c>
      <c r="D62" s="18">
        <v>5</v>
      </c>
      <c r="E62" s="18">
        <v>8</v>
      </c>
      <c r="F62" s="1">
        <f t="shared" si="5"/>
        <v>7</v>
      </c>
    </row>
    <row r="63" spans="1:6" x14ac:dyDescent="0.25">
      <c r="A63" s="7">
        <v>5</v>
      </c>
      <c r="B63" s="7" t="s">
        <v>36</v>
      </c>
      <c r="C63" s="18">
        <v>2</v>
      </c>
      <c r="D63" s="18">
        <v>5</v>
      </c>
      <c r="E63" s="18">
        <v>5</v>
      </c>
      <c r="F63" s="1">
        <f t="shared" si="5"/>
        <v>4</v>
      </c>
    </row>
    <row r="64" spans="1:6" x14ac:dyDescent="0.25">
      <c r="A64" s="7">
        <v>6</v>
      </c>
      <c r="B64" s="7" t="s">
        <v>37</v>
      </c>
      <c r="C64" s="18">
        <v>7</v>
      </c>
      <c r="D64" s="18">
        <v>5</v>
      </c>
      <c r="E64" s="18">
        <v>7</v>
      </c>
      <c r="F64" s="1">
        <f>AVERAGE(C64:E64)</f>
        <v>6.333333333333333</v>
      </c>
    </row>
    <row r="65" spans="1:6" x14ac:dyDescent="0.25">
      <c r="A65" s="7">
        <v>7</v>
      </c>
      <c r="B65" s="7" t="s">
        <v>38</v>
      </c>
      <c r="C65" s="18">
        <v>5</v>
      </c>
      <c r="D65" s="18">
        <v>5</v>
      </c>
      <c r="E65" s="18">
        <v>6</v>
      </c>
      <c r="F65" s="1">
        <f t="shared" ref="F65" si="6">AVERAGE(C65:E65)</f>
        <v>5.333333333333333</v>
      </c>
    </row>
    <row r="66" spans="1:6" x14ac:dyDescent="0.25">
      <c r="A66" s="4"/>
      <c r="B66" s="4" t="s">
        <v>39</v>
      </c>
      <c r="C66" s="19">
        <f>AVERAGE(C59:C65)</f>
        <v>5</v>
      </c>
      <c r="D66" s="19">
        <f>AVERAGE(D59:D65)</f>
        <v>5</v>
      </c>
      <c r="E66" s="19">
        <f>AVERAGE(E59:E65)</f>
        <v>6.1428571428571432</v>
      </c>
      <c r="F66" s="19">
        <f>AVERAGE(F59:F65)</f>
        <v>5.3809523809523814</v>
      </c>
    </row>
    <row r="67" spans="1:6" ht="120" x14ac:dyDescent="0.25">
      <c r="A67" s="4"/>
      <c r="B67" s="4" t="s">
        <v>40</v>
      </c>
      <c r="C67" s="1" t="s">
        <v>58</v>
      </c>
      <c r="D67" s="1" t="s">
        <v>46</v>
      </c>
      <c r="E67" s="18" t="s">
        <v>59</v>
      </c>
      <c r="F67" s="18" t="s">
        <v>57</v>
      </c>
    </row>
  </sheetData>
  <mergeCells count="4">
    <mergeCell ref="C18:F18"/>
    <mergeCell ref="C31:G31"/>
    <mergeCell ref="C44:F44"/>
    <mergeCell ref="C57:F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4Flow PRs Costs</vt:lpstr>
      <vt:lpstr>Rental Cost Comparison</vt:lpstr>
      <vt:lpstr>Assessment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Jeome Sande</dc:creator>
  <cp:lastModifiedBy>Jeome Sande</cp:lastModifiedBy>
  <dcterms:created xsi:type="dcterms:W3CDTF">2026-02-19T10:48:08Z</dcterms:created>
  <dcterms:modified xsi:type="dcterms:W3CDTF">2026-05-13T10:07:56Z</dcterms:modified>
</cp:coreProperties>
</file>