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rgoldgroup.sharepoint.com/sites/EMEA/Shared Documents/Energold_EMEA/Sales Invoices/Energold Drilling EMEA Ltd/2026/Q2/04 April 2026/"/>
    </mc:Choice>
  </mc:AlternateContent>
  <xr:revisionPtr revIDLastSave="157" documentId="8_{8370E540-E5E9-4D4D-91E7-3479CD4C0E9F}" xr6:coauthVersionLast="47" xr6:coauthVersionMax="47" xr10:uidLastSave="{31A7C4F2-D420-42D3-93B9-5654F1E15785}"/>
  <bookViews>
    <workbookView xWindow="28680" yWindow="-120" windowWidth="29040" windowHeight="15720" xr2:uid="{00000000-000D-0000-FFFF-FFFF00000000}"/>
  </bookViews>
  <sheets>
    <sheet name="Detail TOTAL " sheetId="6" r:id="rId1"/>
    <sheet name="Mobilisation " sheetId="13" r:id="rId2"/>
    <sheet name="Time payroll" sheetId="12" state="hidden" r:id="rId3"/>
    <sheet name="Datos" sheetId="10" state="hidden" r:id="rId4"/>
  </sheets>
  <externalReferences>
    <externalReference r:id="rId5"/>
    <externalReference r:id="rId6"/>
  </externalReferences>
  <definedNames>
    <definedName name="_xlnm.Print_Area" localSheetId="0">'Detail TOTAL '!$A$1:$F$54</definedName>
    <definedName name="_xlnm.Print_Area" localSheetId="2">'Time payroll'!$A$1:$AU$62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3" l="1"/>
  <c r="F17" i="13"/>
  <c r="F12" i="13"/>
  <c r="F13" i="13"/>
  <c r="F14" i="13"/>
  <c r="F15" i="13"/>
  <c r="F11" i="13"/>
  <c r="F20" i="13" s="1"/>
  <c r="G20" i="13" l="1"/>
  <c r="H20" i="13" s="1"/>
  <c r="F31" i="6" l="1"/>
  <c r="F41" i="6" s="1"/>
  <c r="B4" i="10"/>
  <c r="A4" i="10" s="1"/>
  <c r="B6" i="10"/>
  <c r="A6" i="10" s="1"/>
  <c r="B8" i="10"/>
  <c r="A8" i="10" s="1"/>
  <c r="B10" i="10"/>
  <c r="A10" i="10" s="1"/>
  <c r="B12" i="10"/>
  <c r="A12" i="10" s="1"/>
  <c r="B14" i="10"/>
  <c r="A14" i="10" s="1"/>
  <c r="B16" i="10"/>
  <c r="A16" i="10" s="1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B21" i="10"/>
  <c r="C23" i="10" s="1"/>
  <c r="B18" i="10" s="1"/>
  <c r="A18" i="10" s="1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A37" i="10"/>
  <c r="B37" i="10"/>
  <c r="A38" i="10"/>
  <c r="B38" i="10"/>
  <c r="A39" i="10"/>
  <c r="B39" i="10"/>
  <c r="A40" i="10"/>
  <c r="B40" i="10"/>
  <c r="A41" i="10"/>
  <c r="B41" i="10"/>
  <c r="A42" i="10"/>
  <c r="B42" i="10"/>
  <c r="A43" i="10"/>
  <c r="B43" i="10"/>
  <c r="A44" i="10"/>
  <c r="B44" i="10"/>
  <c r="A45" i="10"/>
  <c r="B45" i="10"/>
  <c r="A46" i="10"/>
  <c r="B46" i="10"/>
  <c r="A47" i="10"/>
  <c r="B47" i="10"/>
  <c r="A48" i="10"/>
  <c r="B48" i="10"/>
  <c r="A49" i="10"/>
  <c r="B49" i="10"/>
  <c r="A50" i="10"/>
  <c r="B50" i="10"/>
  <c r="A51" i="10"/>
  <c r="B51" i="10"/>
  <c r="A52" i="10"/>
  <c r="B52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6" i="10"/>
  <c r="A187" i="10"/>
  <c r="A188" i="10"/>
  <c r="B186" i="10" s="1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1" i="12"/>
  <c r="A2" i="12"/>
  <c r="B3" i="12"/>
  <c r="AC14" i="12"/>
  <c r="AP2" i="12"/>
  <c r="M3" i="12"/>
  <c r="AE14" i="12"/>
  <c r="AQ2" i="12"/>
  <c r="M5" i="12"/>
  <c r="AM3" i="12" s="1"/>
  <c r="AN5" i="12"/>
  <c r="AO5" i="12"/>
  <c r="AL18" i="12"/>
  <c r="AO18" i="12"/>
  <c r="AN6" i="12"/>
  <c r="AM23" i="12"/>
  <c r="AO6" i="12"/>
  <c r="AL23" i="12"/>
  <c r="AO23" i="12"/>
  <c r="AN7" i="12"/>
  <c r="AO7" i="12"/>
  <c r="AL29" i="12"/>
  <c r="AO29" i="12"/>
  <c r="O13" i="12"/>
  <c r="P13" i="12"/>
  <c r="Q13" i="12"/>
  <c r="R13" i="12"/>
  <c r="S13" i="12" s="1"/>
  <c r="T13" i="12" s="1"/>
  <c r="U13" i="12" s="1"/>
  <c r="V13" i="12" s="1"/>
  <c r="W13" i="12" s="1"/>
  <c r="X13" i="12" s="1"/>
  <c r="Y13" i="12" s="1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AB16" i="12"/>
  <c r="AE16" i="12"/>
  <c r="AH16" i="12"/>
  <c r="AJ54" i="12"/>
  <c r="AQ15" i="12"/>
  <c r="BC16" i="12"/>
  <c r="BC39" i="12"/>
  <c r="F18" i="12"/>
  <c r="J18" i="12"/>
  <c r="I18" i="12"/>
  <c r="L18" i="12"/>
  <c r="AA18" i="12"/>
  <c r="AM18" i="12"/>
  <c r="F19" i="12"/>
  <c r="J19" i="12"/>
  <c r="I19" i="12"/>
  <c r="K19" i="12"/>
  <c r="L19" i="12"/>
  <c r="AB19" i="12"/>
  <c r="AA19" i="12"/>
  <c r="A20" i="12"/>
  <c r="F20" i="12"/>
  <c r="J20" i="12"/>
  <c r="I20" i="12"/>
  <c r="K20" i="12"/>
  <c r="L20" i="12"/>
  <c r="A21" i="12"/>
  <c r="A23" i="12"/>
  <c r="AA23" i="12"/>
  <c r="F21" i="12"/>
  <c r="J21" i="12"/>
  <c r="I21" i="12"/>
  <c r="L21" i="12"/>
  <c r="F22" i="12"/>
  <c r="J22" i="12"/>
  <c r="I22" i="12"/>
  <c r="K22" i="12"/>
  <c r="L22" i="12"/>
  <c r="AB22" i="12"/>
  <c r="AV22" i="12"/>
  <c r="F23" i="12"/>
  <c r="J23" i="12"/>
  <c r="AC23" i="12"/>
  <c r="I23" i="12"/>
  <c r="K23" i="12"/>
  <c r="L23" i="12"/>
  <c r="AB23" i="12"/>
  <c r="AV23" i="12"/>
  <c r="BD23" i="12"/>
  <c r="F24" i="12"/>
  <c r="I24" i="12"/>
  <c r="K24" i="12"/>
  <c r="L24" i="12"/>
  <c r="F25" i="12"/>
  <c r="J25" i="12"/>
  <c r="I25" i="12"/>
  <c r="K25" i="12"/>
  <c r="AD25" i="12"/>
  <c r="L25" i="12"/>
  <c r="F26" i="12"/>
  <c r="J26" i="12"/>
  <c r="AC26" i="12"/>
  <c r="I26" i="12"/>
  <c r="L26" i="12"/>
  <c r="F27" i="12"/>
  <c r="J27" i="12"/>
  <c r="AC27" i="12"/>
  <c r="I27" i="12"/>
  <c r="K27" i="12"/>
  <c r="AD27" i="12"/>
  <c r="L27" i="12"/>
  <c r="F28" i="12"/>
  <c r="J28" i="12"/>
  <c r="I28" i="12"/>
  <c r="K28" i="12"/>
  <c r="AD28" i="12"/>
  <c r="AW28" i="12"/>
  <c r="L28" i="12"/>
  <c r="AB28" i="12"/>
  <c r="AV28" i="12"/>
  <c r="F29" i="12"/>
  <c r="J29" i="12"/>
  <c r="I29" i="12"/>
  <c r="K29" i="12"/>
  <c r="AD29" i="12"/>
  <c r="L29" i="12"/>
  <c r="AM29" i="12"/>
  <c r="F30" i="12"/>
  <c r="J30" i="12"/>
  <c r="I30" i="12"/>
  <c r="K30" i="12"/>
  <c r="L30" i="12"/>
  <c r="AB30" i="12"/>
  <c r="AV30" i="12"/>
  <c r="F31" i="12"/>
  <c r="J31" i="12"/>
  <c r="AI31" i="12"/>
  <c r="BA31" i="12"/>
  <c r="I31" i="12"/>
  <c r="K31" i="12"/>
  <c r="AD31" i="12"/>
  <c r="L31" i="12"/>
  <c r="AB31" i="12"/>
  <c r="AV31" i="12"/>
  <c r="F32" i="12"/>
  <c r="J32" i="12"/>
  <c r="AC32" i="12"/>
  <c r="I32" i="12"/>
  <c r="K32" i="12"/>
  <c r="AJ32" i="12" s="1"/>
  <c r="BA32" i="12" s="1"/>
  <c r="L32" i="12"/>
  <c r="F33" i="12"/>
  <c r="J33" i="12"/>
  <c r="AC33" i="12"/>
  <c r="I33" i="12"/>
  <c r="K33" i="12"/>
  <c r="L33" i="12"/>
  <c r="AB33" i="12"/>
  <c r="AV33" i="12"/>
  <c r="F34" i="12"/>
  <c r="J34" i="12"/>
  <c r="I34" i="12"/>
  <c r="K34" i="12"/>
  <c r="L34" i="12"/>
  <c r="F35" i="12"/>
  <c r="J35" i="12"/>
  <c r="I35" i="12"/>
  <c r="K35" i="12"/>
  <c r="AD35" i="12"/>
  <c r="L35" i="12"/>
  <c r="F36" i="12"/>
  <c r="J36" i="12"/>
  <c r="AI36" i="12"/>
  <c r="BA36" i="12" s="1"/>
  <c r="I36" i="12"/>
  <c r="K36" i="12"/>
  <c r="AD36" i="12"/>
  <c r="L36" i="12"/>
  <c r="BD36" i="12"/>
  <c r="F37" i="12"/>
  <c r="J37" i="12"/>
  <c r="AC37" i="12"/>
  <c r="I37" i="12"/>
  <c r="K37" i="12"/>
  <c r="AD37" i="12"/>
  <c r="L37" i="12"/>
  <c r="AB37" i="12"/>
  <c r="AV37" i="12" s="1"/>
  <c r="F38" i="12"/>
  <c r="J38" i="12"/>
  <c r="AC38" i="12" s="1"/>
  <c r="I38" i="12"/>
  <c r="K38" i="12"/>
  <c r="AD38" i="12"/>
  <c r="L38" i="12"/>
  <c r="AB38" i="12"/>
  <c r="AV38" i="12"/>
  <c r="F39" i="12"/>
  <c r="J39" i="12"/>
  <c r="I39" i="12"/>
  <c r="K39" i="12"/>
  <c r="L39" i="12"/>
  <c r="F40" i="12"/>
  <c r="J40" i="12"/>
  <c r="I40" i="12"/>
  <c r="K40" i="12"/>
  <c r="AD40" i="12" s="1"/>
  <c r="AW40" i="12" s="1"/>
  <c r="L40" i="12"/>
  <c r="AH40" i="12"/>
  <c r="AZ40" i="12"/>
  <c r="F41" i="12"/>
  <c r="J41" i="12"/>
  <c r="AC41" i="12"/>
  <c r="I41" i="12"/>
  <c r="K41" i="12"/>
  <c r="L41" i="12"/>
  <c r="AB41" i="12"/>
  <c r="AV41" i="12"/>
  <c r="F42" i="12"/>
  <c r="J42" i="12"/>
  <c r="I42" i="12"/>
  <c r="K42" i="12"/>
  <c r="AD42" i="12" s="1"/>
  <c r="AW42" i="12" s="1"/>
  <c r="L42" i="12"/>
  <c r="AB42" i="12"/>
  <c r="AV42" i="12"/>
  <c r="F43" i="12"/>
  <c r="J43" i="12"/>
  <c r="I43" i="12"/>
  <c r="K43" i="12"/>
  <c r="AD43" i="12" s="1"/>
  <c r="AW43" i="12" s="1"/>
  <c r="L43" i="12"/>
  <c r="F44" i="12"/>
  <c r="J44" i="12"/>
  <c r="AC44" i="12"/>
  <c r="AW44" i="12" s="1"/>
  <c r="I44" i="12"/>
  <c r="K44" i="12"/>
  <c r="AD44" i="12"/>
  <c r="L44" i="12"/>
  <c r="F45" i="12"/>
  <c r="J45" i="12"/>
  <c r="I45" i="12"/>
  <c r="K45" i="12"/>
  <c r="AD45" i="12" s="1"/>
  <c r="AW45" i="12" s="1"/>
  <c r="L45" i="12"/>
  <c r="AH45" i="12"/>
  <c r="AZ45" i="12" s="1"/>
  <c r="F46" i="12"/>
  <c r="J46" i="12"/>
  <c r="AC46" i="12"/>
  <c r="I46" i="12"/>
  <c r="K46" i="12"/>
  <c r="L46" i="12"/>
  <c r="AB46" i="12"/>
  <c r="AV46" i="12" s="1"/>
  <c r="F47" i="12"/>
  <c r="J47" i="12"/>
  <c r="AC47" i="12"/>
  <c r="I47" i="12"/>
  <c r="K47" i="12"/>
  <c r="AJ47" i="12"/>
  <c r="BA47" i="12"/>
  <c r="L47" i="12"/>
  <c r="F48" i="12"/>
  <c r="J48" i="12"/>
  <c r="I48" i="12"/>
  <c r="K48" i="12"/>
  <c r="AD48" i="12" s="1"/>
  <c r="AW48" i="12" s="1"/>
  <c r="L48" i="12"/>
  <c r="F49" i="12"/>
  <c r="J49" i="12"/>
  <c r="I49" i="12"/>
  <c r="K49" i="12"/>
  <c r="L49" i="12"/>
  <c r="AB49" i="12"/>
  <c r="AV49" i="12" s="1"/>
  <c r="A50" i="12"/>
  <c r="F50" i="12"/>
  <c r="J50" i="12"/>
  <c r="K50" i="12"/>
  <c r="A51" i="12"/>
  <c r="F51" i="12"/>
  <c r="J51" i="12"/>
  <c r="K51" i="12"/>
  <c r="AD51" i="12"/>
  <c r="D52" i="12"/>
  <c r="E52" i="12"/>
  <c r="G52" i="12"/>
  <c r="H52" i="12"/>
  <c r="AA55" i="12"/>
  <c r="AA56" i="12"/>
  <c r="AA57" i="12"/>
  <c r="A64" i="12"/>
  <c r="BD28" i="12"/>
  <c r="BD39" i="12"/>
  <c r="AB24" i="12"/>
  <c r="AV24" i="12"/>
  <c r="AB26" i="12"/>
  <c r="AV26" i="12"/>
  <c r="AB55" i="12"/>
  <c r="AD50" i="12"/>
  <c r="AB43" i="12"/>
  <c r="AV43" i="12"/>
  <c r="AV16" i="12"/>
  <c r="AB21" i="12"/>
  <c r="AV21" i="12"/>
  <c r="AH21" i="12"/>
  <c r="AZ21" i="12"/>
  <c r="AA21" i="12"/>
  <c r="AB18" i="12"/>
  <c r="AV18" i="12"/>
  <c r="AB40" i="12"/>
  <c r="AV40" i="12"/>
  <c r="K18" i="12"/>
  <c r="AD18" i="12"/>
  <c r="AC28" i="12"/>
  <c r="J24" i="12"/>
  <c r="AC24" i="12"/>
  <c r="AH26" i="12"/>
  <c r="AZ26" i="12"/>
  <c r="BG16" i="12"/>
  <c r="BG26" i="12"/>
  <c r="AJ45" i="12"/>
  <c r="BA45" i="12" s="1"/>
  <c r="AB39" i="12"/>
  <c r="AV39" i="12"/>
  <c r="AH23" i="12"/>
  <c r="AZ23" i="12"/>
  <c r="BG19" i="12"/>
  <c r="BH33" i="12"/>
  <c r="BG35" i="12"/>
  <c r="BH26" i="12"/>
  <c r="AC49" i="12"/>
  <c r="AH38" i="12"/>
  <c r="AZ38" i="12"/>
  <c r="AI47" i="12"/>
  <c r="BD41" i="12"/>
  <c r="K21" i="12"/>
  <c r="AV19" i="12"/>
  <c r="AE18" i="12"/>
  <c r="AF20" i="12"/>
  <c r="AE35" i="12"/>
  <c r="AX35" i="12"/>
  <c r="AG19" i="12"/>
  <c r="AE47" i="12"/>
  <c r="AX47" i="12"/>
  <c r="AE22" i="12"/>
  <c r="AX22" i="12"/>
  <c r="AE48" i="12"/>
  <c r="AX48" i="12"/>
  <c r="AE43" i="12"/>
  <c r="AX43" i="12"/>
  <c r="AG20" i="12"/>
  <c r="AE38" i="12"/>
  <c r="AX38" i="12"/>
  <c r="AF48" i="12"/>
  <c r="AE49" i="12"/>
  <c r="AX49" i="12"/>
  <c r="AF18" i="12"/>
  <c r="AB47" i="12"/>
  <c r="AV47" i="12"/>
  <c r="AH47" i="12"/>
  <c r="AZ47" i="12"/>
  <c r="AC30" i="12"/>
  <c r="A25" i="12"/>
  <c r="AA25" i="12"/>
  <c r="AH18" i="12"/>
  <c r="AZ18" i="12"/>
  <c r="BC25" i="12"/>
  <c r="BC37" i="12"/>
  <c r="BC22" i="12"/>
  <c r="BD35" i="12"/>
  <c r="BC30" i="12"/>
  <c r="BC42" i="12"/>
  <c r="BC18" i="12"/>
  <c r="BC40" i="12"/>
  <c r="BC27" i="12"/>
  <c r="BD47" i="12"/>
  <c r="BC23" i="12"/>
  <c r="BC45" i="12"/>
  <c r="BD45" i="12"/>
  <c r="BH44" i="12"/>
  <c r="AH34" i="12"/>
  <c r="AZ34" i="12"/>
  <c r="AB34" i="12"/>
  <c r="AV34" i="12"/>
  <c r="AJ22" i="12"/>
  <c r="AD19" i="12"/>
  <c r="AJ19" i="12"/>
  <c r="AD47" i="12"/>
  <c r="AB36" i="12"/>
  <c r="AV36" i="12" s="1"/>
  <c r="AJ31" i="12"/>
  <c r="AJ27" i="12"/>
  <c r="AH30" i="12"/>
  <c r="AZ30" i="12"/>
  <c r="AI37" i="12"/>
  <c r="AH39" i="12"/>
  <c r="AZ39" i="12" s="1"/>
  <c r="AD21" i="12"/>
  <c r="AG21" i="12"/>
  <c r="AX18" i="12"/>
  <c r="B2" i="10"/>
  <c r="A2" i="10"/>
  <c r="AD32" i="12"/>
  <c r="BH42" i="12"/>
  <c r="BH22" i="12"/>
  <c r="BG23" i="12"/>
  <c r="AH48" i="12"/>
  <c r="AZ48" i="12"/>
  <c r="AB48" i="12"/>
  <c r="AV48" i="12"/>
  <c r="AD46" i="12"/>
  <c r="AB45" i="12"/>
  <c r="AV45" i="12"/>
  <c r="AC34" i="12"/>
  <c r="AW34" i="12"/>
  <c r="AH25" i="12"/>
  <c r="AZ25" i="12"/>
  <c r="AB25" i="12"/>
  <c r="AV25" i="12"/>
  <c r="AI20" i="12"/>
  <c r="AC20" i="12"/>
  <c r="AF21" i="12"/>
  <c r="AY21" i="12"/>
  <c r="AE40" i="12"/>
  <c r="AX40" i="12"/>
  <c r="AE42" i="12"/>
  <c r="AX42" i="12"/>
  <c r="AG27" i="12"/>
  <c r="BG20" i="12"/>
  <c r="BH18" i="12"/>
  <c r="BH40" i="12"/>
  <c r="BH19" i="12"/>
  <c r="BH43" i="12"/>
  <c r="BH48" i="12"/>
  <c r="BG30" i="12"/>
  <c r="BG29" i="12"/>
  <c r="BH29" i="12"/>
  <c r="BG33" i="12"/>
  <c r="BH27" i="12"/>
  <c r="BG47" i="12"/>
  <c r="BH20" i="12"/>
  <c r="BG37" i="12"/>
  <c r="BH25" i="12"/>
  <c r="BG38" i="12"/>
  <c r="BG40" i="12"/>
  <c r="BH37" i="12"/>
  <c r="BG21" i="12"/>
  <c r="BH35" i="12"/>
  <c r="BH47" i="12"/>
  <c r="BH21" i="12"/>
  <c r="BG45" i="12"/>
  <c r="AG39" i="12"/>
  <c r="AI44" i="12"/>
  <c r="AI39" i="12"/>
  <c r="AC39" i="12"/>
  <c r="AB35" i="12"/>
  <c r="AV35" i="12"/>
  <c r="AH35" i="12"/>
  <c r="AZ35" i="12"/>
  <c r="AJ34" i="12"/>
  <c r="AD34" i="12"/>
  <c r="AB32" i="12"/>
  <c r="AV32" i="12"/>
  <c r="AH32" i="12"/>
  <c r="AZ32" i="12"/>
  <c r="AI21" i="12"/>
  <c r="AC21" i="12"/>
  <c r="AB20" i="12"/>
  <c r="AH20" i="12"/>
  <c r="AZ20" i="12"/>
  <c r="AW32" i="12"/>
  <c r="AF32" i="12"/>
  <c r="AY20" i="12"/>
  <c r="AE46" i="12"/>
  <c r="AX46" i="12"/>
  <c r="AG18" i="12"/>
  <c r="AY18" i="12" s="1"/>
  <c r="B64" i="12"/>
  <c r="C64" i="12"/>
  <c r="A66" i="12"/>
  <c r="AJ39" i="12"/>
  <c r="BA39" i="12"/>
  <c r="AD39" i="12"/>
  <c r="AW39" i="12"/>
  <c r="AF25" i="12"/>
  <c r="AY25" i="12"/>
  <c r="AI25" i="12"/>
  <c r="AF24" i="12"/>
  <c r="AY24" i="12"/>
  <c r="AE45" i="12"/>
  <c r="AX45" i="12"/>
  <c r="BE16" i="12"/>
  <c r="BF25" i="12"/>
  <c r="AG37" i="12"/>
  <c r="AF26" i="12"/>
  <c r="AG34" i="12"/>
  <c r="AF46" i="12"/>
  <c r="AF41" i="12"/>
  <c r="AF27" i="12"/>
  <c r="AY27" i="12"/>
  <c r="AE31" i="12"/>
  <c r="AX31" i="12"/>
  <c r="AG45" i="12"/>
  <c r="AF47" i="12"/>
  <c r="AY47" i="12"/>
  <c r="AE41" i="12"/>
  <c r="AX41" i="12"/>
  <c r="AF29" i="12"/>
  <c r="AY29" i="12"/>
  <c r="AX16" i="12"/>
  <c r="AF23" i="12"/>
  <c r="AE30" i="12"/>
  <c r="AX30" i="12"/>
  <c r="AG28" i="12"/>
  <c r="AG44" i="12"/>
  <c r="AE23" i="12"/>
  <c r="AX23" i="12"/>
  <c r="AE28" i="12"/>
  <c r="AX28" i="12"/>
  <c r="AG42" i="12"/>
  <c r="AE26" i="12"/>
  <c r="AX26" i="12"/>
  <c r="AE34" i="12"/>
  <c r="AX34" i="12"/>
  <c r="AE19" i="12"/>
  <c r="AX19" i="12"/>
  <c r="AX52" i="12" s="1"/>
  <c r="AE3" i="12" s="1"/>
  <c r="AE36" i="12"/>
  <c r="AX36" i="12"/>
  <c r="AE37" i="12"/>
  <c r="AX37" i="12" s="1"/>
  <c r="AG31" i="12"/>
  <c r="AE20" i="12"/>
  <c r="AX20" i="12"/>
  <c r="AC25" i="12"/>
  <c r="AW25" i="12"/>
  <c r="BC44" i="12"/>
  <c r="BC47" i="12"/>
  <c r="BC43" i="12"/>
  <c r="BC34" i="12"/>
  <c r="BD42" i="12"/>
  <c r="BD32" i="12"/>
  <c r="AE39" i="12"/>
  <c r="AX39" i="12" s="1"/>
  <c r="AF33" i="12"/>
  <c r="AG36" i="12"/>
  <c r="AB56" i="12"/>
  <c r="AF50" i="12"/>
  <c r="AF28" i="12"/>
  <c r="AF51" i="12"/>
  <c r="J64" i="12"/>
  <c r="K64" i="12"/>
  <c r="A65" i="12"/>
  <c r="AH46" i="12"/>
  <c r="AZ46" i="12"/>
  <c r="AF35" i="12"/>
  <c r="AC35" i="12"/>
  <c r="AF34" i="12"/>
  <c r="AI34" i="12"/>
  <c r="AF30" i="12"/>
  <c r="AI30" i="12"/>
  <c r="AG22" i="12"/>
  <c r="AD22" i="12"/>
  <c r="AD20" i="12"/>
  <c r="AW20" i="12"/>
  <c r="AJ20" i="12"/>
  <c r="BA20" i="12"/>
  <c r="BC20" i="12"/>
  <c r="BD20" i="12"/>
  <c r="BC28" i="12"/>
  <c r="BC21" i="12"/>
  <c r="BC29" i="12"/>
  <c r="BD18" i="12"/>
  <c r="BD34" i="12"/>
  <c r="BD43" i="12"/>
  <c r="BC33" i="12"/>
  <c r="BD48" i="12"/>
  <c r="BC31" i="12"/>
  <c r="BD49" i="12"/>
  <c r="BD38" i="12"/>
  <c r="BD44" i="12"/>
  <c r="BD46" i="12"/>
  <c r="BD25" i="12"/>
  <c r="BD30" i="12"/>
  <c r="BC48" i="12"/>
  <c r="BD40" i="12"/>
  <c r="BD19" i="12"/>
  <c r="BC46" i="12"/>
  <c r="BD27" i="12"/>
  <c r="BC19" i="12"/>
  <c r="BC52" i="12"/>
  <c r="AF55" i="12" s="1"/>
  <c r="BC26" i="12"/>
  <c r="BD37" i="12"/>
  <c r="BD24" i="12"/>
  <c r="BD31" i="12"/>
  <c r="BD26" i="12"/>
  <c r="BC36" i="12"/>
  <c r="BD33" i="12"/>
  <c r="BD21" i="12"/>
  <c r="BD52" i="12"/>
  <c r="BC32" i="12"/>
  <c r="AE24" i="12"/>
  <c r="AX24" i="12"/>
  <c r="AF39" i="12"/>
  <c r="AY39" i="12"/>
  <c r="A27" i="12"/>
  <c r="AJ44" i="12"/>
  <c r="BA44" i="12"/>
  <c r="BC35" i="12"/>
  <c r="BD29" i="12"/>
  <c r="BC24" i="12"/>
  <c r="BC49" i="12"/>
  <c r="BC41" i="12"/>
  <c r="BD22" i="12"/>
  <c r="AG32" i="12"/>
  <c r="AG25" i="12"/>
  <c r="AG38" i="12"/>
  <c r="AG47" i="12"/>
  <c r="AE29" i="12"/>
  <c r="AX29" i="12"/>
  <c r="AE33" i="12"/>
  <c r="AX33" i="12"/>
  <c r="AG35" i="12"/>
  <c r="AE21" i="12"/>
  <c r="AX21" i="12"/>
  <c r="AF37" i="12"/>
  <c r="BC38" i="12"/>
  <c r="AF49" i="12"/>
  <c r="AW47" i="12"/>
  <c r="AG46" i="12"/>
  <c r="AB29" i="12"/>
  <c r="AV29" i="12"/>
  <c r="AH29" i="12"/>
  <c r="AZ29" i="12"/>
  <c r="AF22" i="12"/>
  <c r="AY22" i="12"/>
  <c r="AF44" i="12"/>
  <c r="AW37" i="12"/>
  <c r="AE32" i="12"/>
  <c r="AX32" i="12"/>
  <c r="BG39" i="12"/>
  <c r="AC22" i="12"/>
  <c r="AW22" i="12"/>
  <c r="AG24" i="12"/>
  <c r="AD24" i="12"/>
  <c r="AW24" i="12"/>
  <c r="AD23" i="12"/>
  <c r="M8" i="12"/>
  <c r="N8" i="12" s="1"/>
  <c r="AG23" i="12"/>
  <c r="A22" i="12"/>
  <c r="B66" i="12"/>
  <c r="AC19" i="12"/>
  <c r="AW19" i="12"/>
  <c r="AF19" i="12"/>
  <c r="AV20" i="12"/>
  <c r="AW21" i="12"/>
  <c r="BF26" i="12"/>
  <c r="BE19" i="12"/>
  <c r="BE28" i="12"/>
  <c r="BF19" i="12"/>
  <c r="BE32" i="12"/>
  <c r="BF30" i="12"/>
  <c r="BF21" i="12"/>
  <c r="BF43" i="12"/>
  <c r="BE31" i="12"/>
  <c r="BF36" i="12"/>
  <c r="BE42" i="12"/>
  <c r="BE38" i="12"/>
  <c r="BF42" i="12"/>
  <c r="BE30" i="12"/>
  <c r="BF33" i="12"/>
  <c r="BF29" i="12"/>
  <c r="AY37" i="12"/>
  <c r="AA20" i="12"/>
  <c r="AC48" i="12"/>
  <c r="AI48" i="12"/>
  <c r="AF43" i="12"/>
  <c r="AC43" i="12"/>
  <c r="AC42" i="12"/>
  <c r="AF42" i="12"/>
  <c r="AY42" i="12"/>
  <c r="AW35" i="12"/>
  <c r="AF31" i="12"/>
  <c r="AY31" i="12"/>
  <c r="AC31" i="12"/>
  <c r="AW31" i="12"/>
  <c r="AJ29" i="12"/>
  <c r="AG29" i="12"/>
  <c r="K26" i="12"/>
  <c r="I52" i="12"/>
  <c r="AW46" i="12"/>
  <c r="AY34" i="12"/>
  <c r="AW27" i="12"/>
  <c r="BA34" i="12"/>
  <c r="AY33" i="12"/>
  <c r="AD49" i="12"/>
  <c r="AW49" i="12"/>
  <c r="AG49" i="12"/>
  <c r="AC45" i="12"/>
  <c r="AF45" i="12"/>
  <c r="AY45" i="12"/>
  <c r="AI29" i="12"/>
  <c r="AC29" i="12"/>
  <c r="AW29" i="12"/>
  <c r="AB27" i="12"/>
  <c r="AV27" i="12"/>
  <c r="AE27" i="12"/>
  <c r="AX27" i="12"/>
  <c r="AE25" i="12"/>
  <c r="L16" i="12"/>
  <c r="W14" i="12" s="1"/>
  <c r="BG36" i="12"/>
  <c r="BG44" i="12"/>
  <c r="BH31" i="12"/>
  <c r="BH41" i="12"/>
  <c r="BG32" i="12"/>
  <c r="BH28" i="12"/>
  <c r="BH34" i="12"/>
  <c r="BG22" i="12"/>
  <c r="BG24" i="12"/>
  <c r="AJ23" i="12"/>
  <c r="AJ21" i="12"/>
  <c r="BA21" i="12"/>
  <c r="AH36" i="12"/>
  <c r="AZ36" i="12"/>
  <c r="BH23" i="12"/>
  <c r="F52" i="12"/>
  <c r="BH49" i="12"/>
  <c r="AH37" i="12"/>
  <c r="AZ37" i="12"/>
  <c r="AB44" i="12"/>
  <c r="AV44" i="12"/>
  <c r="AE44" i="12"/>
  <c r="AX44" i="12"/>
  <c r="AD41" i="12"/>
  <c r="AW41" i="12"/>
  <c r="AG41" i="12"/>
  <c r="AY41" i="12"/>
  <c r="AD30" i="12"/>
  <c r="AW30" i="12"/>
  <c r="AG30" i="12"/>
  <c r="AY30" i="12"/>
  <c r="BH32" i="12"/>
  <c r="BG28" i="12"/>
  <c r="BH45" i="12"/>
  <c r="BH24" i="12"/>
  <c r="BG18" i="12"/>
  <c r="BG48" i="12"/>
  <c r="BG34" i="12"/>
  <c r="BG46" i="12"/>
  <c r="BG31" i="12"/>
  <c r="BG25" i="12"/>
  <c r="BH46" i="12"/>
  <c r="BG49" i="12"/>
  <c r="BH39" i="12"/>
  <c r="BH36" i="12"/>
  <c r="BG27" i="12"/>
  <c r="BH38" i="12"/>
  <c r="BG41" i="12"/>
  <c r="BG43" i="12"/>
  <c r="BH30" i="12"/>
  <c r="BG42" i="12"/>
  <c r="AF40" i="12"/>
  <c r="AC40" i="12"/>
  <c r="AF36" i="12"/>
  <c r="AC36" i="12"/>
  <c r="AW36" i="12"/>
  <c r="AG33" i="12"/>
  <c r="AD33" i="12"/>
  <c r="AW33" i="12"/>
  <c r="AW23" i="12"/>
  <c r="M7" i="12"/>
  <c r="M9" i="12" s="1"/>
  <c r="N9" i="12" s="1"/>
  <c r="AC18" i="12"/>
  <c r="AJ24" i="12"/>
  <c r="AJ25" i="12"/>
  <c r="BA25" i="12"/>
  <c r="AJ38" i="12"/>
  <c r="AJ43" i="12"/>
  <c r="AI45" i="12"/>
  <c r="AJ49" i="12"/>
  <c r="AI35" i="12"/>
  <c r="AI28" i="12"/>
  <c r="AI46" i="12"/>
  <c r="AH49" i="12"/>
  <c r="AZ49" i="12" s="1"/>
  <c r="AH42" i="12"/>
  <c r="AZ42" i="12"/>
  <c r="AJ30" i="12"/>
  <c r="AJ18" i="12"/>
  <c r="AI49" i="12"/>
  <c r="BA49" i="12"/>
  <c r="AI43" i="12"/>
  <c r="AI40" i="12"/>
  <c r="AI23" i="12"/>
  <c r="AI22" i="12"/>
  <c r="BA22" i="12"/>
  <c r="AI41" i="12"/>
  <c r="AH44" i="12"/>
  <c r="AZ44" i="12"/>
  <c r="AJ37" i="12"/>
  <c r="BA37" i="12"/>
  <c r="AI42" i="12"/>
  <c r="AH22" i="12"/>
  <c r="AZ22" i="12"/>
  <c r="AI27" i="12"/>
  <c r="BA27" i="12"/>
  <c r="AJ28" i="12"/>
  <c r="AI32" i="12"/>
  <c r="AJ33" i="12"/>
  <c r="AJ36" i="12"/>
  <c r="AJ41" i="12"/>
  <c r="AH28" i="12"/>
  <c r="AZ28" i="12"/>
  <c r="AH31" i="12"/>
  <c r="AZ31" i="12"/>
  <c r="AH27" i="12"/>
  <c r="AZ27" i="12"/>
  <c r="AB57" i="12"/>
  <c r="AH43" i="12"/>
  <c r="AZ43" i="12"/>
  <c r="AI24" i="12"/>
  <c r="AJ42" i="12"/>
  <c r="BA42" i="12" s="1"/>
  <c r="AI33" i="12"/>
  <c r="AI19" i="12"/>
  <c r="BA19" i="12"/>
  <c r="AH19" i="12"/>
  <c r="AZ19" i="12"/>
  <c r="AH24" i="12"/>
  <c r="AZ24" i="12"/>
  <c r="AJ40" i="12"/>
  <c r="BA40" i="12" s="1"/>
  <c r="AJ46" i="12"/>
  <c r="AI26" i="12"/>
  <c r="AH33" i="12"/>
  <c r="AZ33" i="12"/>
  <c r="AH41" i="12"/>
  <c r="AZ41" i="12"/>
  <c r="AZ16" i="12"/>
  <c r="AJ35" i="12"/>
  <c r="AI18" i="12"/>
  <c r="A29" i="12"/>
  <c r="AA27" i="12"/>
  <c r="BA30" i="12"/>
  <c r="BA28" i="12"/>
  <c r="AY49" i="12"/>
  <c r="BF22" i="12"/>
  <c r="BE48" i="12"/>
  <c r="BF20" i="12"/>
  <c r="BE27" i="12"/>
  <c r="BF31" i="12"/>
  <c r="BE40" i="12"/>
  <c r="BE37" i="12"/>
  <c r="AY23" i="12"/>
  <c r="AY28" i="12"/>
  <c r="AY44" i="12"/>
  <c r="A68" i="12"/>
  <c r="A70" i="12"/>
  <c r="A72" i="12"/>
  <c r="A74" i="12"/>
  <c r="A76" i="12"/>
  <c r="J66" i="12"/>
  <c r="K66" i="12"/>
  <c r="BA24" i="12"/>
  <c r="BA41" i="12"/>
  <c r="BH52" i="12"/>
  <c r="J65" i="12"/>
  <c r="K65" i="12"/>
  <c r="B65" i="12"/>
  <c r="C65" i="12"/>
  <c r="A67" i="12"/>
  <c r="AY46" i="12"/>
  <c r="BF37" i="12"/>
  <c r="BE29" i="12"/>
  <c r="BF18" i="12"/>
  <c r="BF35" i="12"/>
  <c r="BF47" i="12"/>
  <c r="BF45" i="12"/>
  <c r="BE21" i="12"/>
  <c r="BE34" i="12"/>
  <c r="BE24" i="12"/>
  <c r="BF41" i="12"/>
  <c r="BE41" i="12"/>
  <c r="BE49" i="12"/>
  <c r="BF39" i="12"/>
  <c r="BF27" i="12"/>
  <c r="BF34" i="12"/>
  <c r="BF38" i="12"/>
  <c r="BE18" i="12"/>
  <c r="BE52" i="12"/>
  <c r="BE45" i="12"/>
  <c r="BE44" i="12"/>
  <c r="BF48" i="12"/>
  <c r="BE35" i="12"/>
  <c r="BE36" i="12"/>
  <c r="BF32" i="12"/>
  <c r="BE39" i="12"/>
  <c r="BF49" i="12"/>
  <c r="BF28" i="12"/>
  <c r="BE20" i="12"/>
  <c r="BF40" i="12"/>
  <c r="BE46" i="12"/>
  <c r="BE47" i="12"/>
  <c r="BE33" i="12"/>
  <c r="BE23" i="12"/>
  <c r="AY36" i="12"/>
  <c r="BE26" i="12"/>
  <c r="BE25" i="12"/>
  <c r="BF23" i="12"/>
  <c r="BE22" i="12"/>
  <c r="BF44" i="12"/>
  <c r="BE43" i="12"/>
  <c r="BF46" i="12"/>
  <c r="BF24" i="12"/>
  <c r="AY35" i="12"/>
  <c r="AY32" i="12"/>
  <c r="V14" i="12"/>
  <c r="N14" i="12"/>
  <c r="X14" i="12"/>
  <c r="B16" i="12"/>
  <c r="AY19" i="12"/>
  <c r="BA43" i="12"/>
  <c r="BA35" i="12"/>
  <c r="M10" i="12"/>
  <c r="N10" i="12" s="1"/>
  <c r="N7" i="12"/>
  <c r="BG52" i="12"/>
  <c r="AX25" i="12"/>
  <c r="BA29" i="12"/>
  <c r="BF52" i="12"/>
  <c r="AF54" i="12" s="1"/>
  <c r="BA33" i="12"/>
  <c r="AG26" i="12"/>
  <c r="AJ26" i="12"/>
  <c r="AD26" i="12"/>
  <c r="AW26" i="12"/>
  <c r="C66" i="12"/>
  <c r="M14" i="12"/>
  <c r="BA18" i="12"/>
  <c r="BA23" i="12"/>
  <c r="BA46" i="12"/>
  <c r="AA22" i="12"/>
  <c r="A24" i="12"/>
  <c r="J68" i="12"/>
  <c r="B68" i="12"/>
  <c r="C68" i="12"/>
  <c r="AA29" i="12"/>
  <c r="A31" i="12"/>
  <c r="AF57" i="12"/>
  <c r="B67" i="12"/>
  <c r="C67" i="12"/>
  <c r="A69" i="12"/>
  <c r="J67" i="12"/>
  <c r="K67" i="12"/>
  <c r="A78" i="12"/>
  <c r="K68" i="12"/>
  <c r="AA24" i="12"/>
  <c r="A26" i="12"/>
  <c r="A28" i="12" s="1"/>
  <c r="B70" i="12"/>
  <c r="C70" i="12"/>
  <c r="J70" i="12"/>
  <c r="K70" i="12"/>
  <c r="AA31" i="12"/>
  <c r="A33" i="12"/>
  <c r="A71" i="12"/>
  <c r="B69" i="12"/>
  <c r="C69" i="12" s="1"/>
  <c r="J69" i="12"/>
  <c r="A80" i="12"/>
  <c r="B71" i="12"/>
  <c r="C71" i="12"/>
  <c r="A73" i="12"/>
  <c r="J71" i="12"/>
  <c r="K71" i="12" s="1"/>
  <c r="A35" i="12"/>
  <c r="AA35" i="12" s="1"/>
  <c r="AA33" i="12"/>
  <c r="A82" i="12"/>
  <c r="B73" i="12"/>
  <c r="C73" i="12"/>
  <c r="A75" i="12"/>
  <c r="J73" i="12"/>
  <c r="K73" i="12" s="1"/>
  <c r="A84" i="12"/>
  <c r="B75" i="12"/>
  <c r="C75" i="12"/>
  <c r="A77" i="12"/>
  <c r="A79" i="12" s="1"/>
  <c r="J75" i="12"/>
  <c r="K75" i="12" s="1"/>
  <c r="B77" i="12"/>
  <c r="C77" i="12" s="1"/>
  <c r="B286" i="10" l="1"/>
  <c r="B285" i="10"/>
  <c r="B253" i="10"/>
  <c r="B252" i="10"/>
  <c r="B220" i="10"/>
  <c r="B219" i="10"/>
  <c r="B187" i="10"/>
  <c r="B154" i="10"/>
  <c r="B153" i="10"/>
  <c r="B121" i="10"/>
  <c r="B120" i="10"/>
  <c r="B88" i="10"/>
  <c r="B87" i="10"/>
  <c r="B55" i="10"/>
  <c r="B54" i="10"/>
  <c r="C22" i="10"/>
  <c r="C21" i="10"/>
  <c r="AZ52" i="12"/>
  <c r="AF3" i="12" s="1"/>
  <c r="AV52" i="12"/>
  <c r="AD3" i="12" s="1"/>
  <c r="AD52" i="12"/>
  <c r="AD6" i="12" s="1"/>
  <c r="A30" i="12"/>
  <c r="AA28" i="12"/>
  <c r="J74" i="12"/>
  <c r="K74" i="12" s="1"/>
  <c r="B74" i="12"/>
  <c r="C74" i="12" s="1"/>
  <c r="J79" i="12"/>
  <c r="K79" i="12" s="1"/>
  <c r="B79" i="12"/>
  <c r="C79" i="12" s="1"/>
  <c r="A81" i="12"/>
  <c r="AC52" i="12"/>
  <c r="AW38" i="12"/>
  <c r="K69" i="12"/>
  <c r="AY26" i="12"/>
  <c r="Y14" i="12"/>
  <c r="U14" i="12"/>
  <c r="R14" i="12"/>
  <c r="AF38" i="12"/>
  <c r="A86" i="12"/>
  <c r="AH52" i="12"/>
  <c r="AN29" i="12" s="1"/>
  <c r="J72" i="12"/>
  <c r="K72" i="12" s="1"/>
  <c r="S14" i="12"/>
  <c r="AW18" i="12"/>
  <c r="AW52" i="12" s="1"/>
  <c r="AD4" i="12" s="1"/>
  <c r="AG40" i="12"/>
  <c r="AY40" i="12" s="1"/>
  <c r="AG43" i="12"/>
  <c r="AY43" i="12" s="1"/>
  <c r="BA26" i="12"/>
  <c r="J77" i="12"/>
  <c r="K77" i="12" s="1"/>
  <c r="A37" i="12"/>
  <c r="B72" i="12"/>
  <c r="O14" i="12"/>
  <c r="AI38" i="12"/>
  <c r="AA26" i="12"/>
  <c r="AF56" i="12"/>
  <c r="AB52" i="12"/>
  <c r="AN18" i="12" s="1"/>
  <c r="AE52" i="12"/>
  <c r="AN23" i="12" s="1"/>
  <c r="T14" i="12"/>
  <c r="AG48" i="12"/>
  <c r="AY48" i="12" s="1"/>
  <c r="Q14" i="12"/>
  <c r="P14" i="12"/>
  <c r="AJ48" i="12"/>
  <c r="BA48" i="12" s="1"/>
  <c r="AY52" i="12" l="1"/>
  <c r="AE4" i="12" s="1"/>
  <c r="AD10" i="12"/>
  <c r="AD11" i="12"/>
  <c r="BA38" i="12"/>
  <c r="AI52" i="12"/>
  <c r="B81" i="12"/>
  <c r="C81" i="12" s="1"/>
  <c r="J81" i="12"/>
  <c r="K81" i="12" s="1"/>
  <c r="A83" i="12"/>
  <c r="AJ52" i="12"/>
  <c r="AF6" i="12" s="1"/>
  <c r="C72" i="12"/>
  <c r="A39" i="12"/>
  <c r="AA37" i="12"/>
  <c r="A88" i="12"/>
  <c r="AD55" i="12"/>
  <c r="AP18" i="12" s="1"/>
  <c r="AD5" i="12"/>
  <c r="AD54" i="12"/>
  <c r="AA30" i="12"/>
  <c r="A32" i="12"/>
  <c r="B76" i="12"/>
  <c r="C76" i="12" s="1"/>
  <c r="J76" i="12"/>
  <c r="BA52" i="12"/>
  <c r="AF4" i="12" s="1"/>
  <c r="AF52" i="12"/>
  <c r="AY38" i="12"/>
  <c r="AG52" i="12"/>
  <c r="AE6" i="12" s="1"/>
  <c r="A90" i="12" l="1"/>
  <c r="A85" i="12"/>
  <c r="J83" i="12"/>
  <c r="K83" i="12" s="1"/>
  <c r="B83" i="12"/>
  <c r="C83" i="12" s="1"/>
  <c r="AF11" i="12"/>
  <c r="AF10" i="12"/>
  <c r="AA32" i="12"/>
  <c r="J78" i="12"/>
  <c r="K78" i="12" s="1"/>
  <c r="A34" i="12"/>
  <c r="B78" i="12"/>
  <c r="C78" i="12" s="1"/>
  <c r="K76" i="12"/>
  <c r="AE10" i="12"/>
  <c r="AE11" i="12"/>
  <c r="AC53" i="12"/>
  <c r="A41" i="12"/>
  <c r="AA39" i="12"/>
  <c r="AF5" i="12"/>
  <c r="AD57" i="12"/>
  <c r="AP29" i="12" s="1"/>
  <c r="AQ18" i="12"/>
  <c r="AQ29" i="12"/>
  <c r="AQ23" i="12"/>
  <c r="AD56" i="12"/>
  <c r="AP23" i="12" s="1"/>
  <c r="AE5" i="12"/>
  <c r="AD8" i="12"/>
  <c r="AD9" i="12"/>
  <c r="AE9" i="12" l="1"/>
  <c r="AE8" i="12"/>
  <c r="AA41" i="12"/>
  <c r="A43" i="12"/>
  <c r="AF8" i="12"/>
  <c r="AF9" i="12"/>
  <c r="A87" i="12"/>
  <c r="J85" i="12"/>
  <c r="K85" i="12" s="1"/>
  <c r="B85" i="12"/>
  <c r="C85" i="12" s="1"/>
  <c r="J80" i="12"/>
  <c r="AA34" i="12"/>
  <c r="B80" i="12"/>
  <c r="A36" i="12"/>
  <c r="A92" i="12"/>
  <c r="J87" i="12" l="1"/>
  <c r="K87" i="12" s="1"/>
  <c r="B87" i="12"/>
  <c r="C87" i="12" s="1"/>
  <c r="A89" i="12"/>
  <c r="A94" i="12"/>
  <c r="C80" i="12"/>
  <c r="AA43" i="12"/>
  <c r="A45" i="12"/>
  <c r="J82" i="12"/>
  <c r="K82" i="12" s="1"/>
  <c r="A38" i="12"/>
  <c r="AA36" i="12"/>
  <c r="B82" i="12"/>
  <c r="C82" i="12" s="1"/>
  <c r="K80" i="12"/>
  <c r="A40" i="12" l="1"/>
  <c r="AA38" i="12"/>
  <c r="J84" i="12"/>
  <c r="B84" i="12"/>
  <c r="J89" i="12"/>
  <c r="K89" i="12" s="1"/>
  <c r="B89" i="12"/>
  <c r="C89" i="12" s="1"/>
  <c r="A91" i="12"/>
  <c r="AA45" i="12"/>
  <c r="A47" i="12"/>
  <c r="C84" i="12" l="1"/>
  <c r="A42" i="12"/>
  <c r="AA40" i="12"/>
  <c r="J86" i="12"/>
  <c r="K86" i="12" s="1"/>
  <c r="B86" i="12"/>
  <c r="C86" i="12" s="1"/>
  <c r="K84" i="12"/>
  <c r="AA47" i="12"/>
  <c r="A49" i="12"/>
  <c r="AA49" i="12" s="1"/>
  <c r="A93" i="12"/>
  <c r="B91" i="12"/>
  <c r="C91" i="12" s="1"/>
  <c r="J91" i="12"/>
  <c r="K91" i="12" s="1"/>
  <c r="J93" i="12" l="1"/>
  <c r="K93" i="12" s="1"/>
  <c r="A95" i="12"/>
  <c r="B93" i="12"/>
  <c r="C93" i="12" s="1"/>
  <c r="AA42" i="12"/>
  <c r="A44" i="12"/>
  <c r="J88" i="12"/>
  <c r="K88" i="12" s="1"/>
  <c r="B88" i="12"/>
  <c r="C88" i="12" s="1"/>
  <c r="AA44" i="12" l="1"/>
  <c r="A46" i="12"/>
  <c r="J90" i="12"/>
  <c r="K90" i="12" s="1"/>
  <c r="B90" i="12"/>
  <c r="C90" i="12" s="1"/>
  <c r="J95" i="12"/>
  <c r="B95" i="12"/>
  <c r="C95" i="12" l="1"/>
  <c r="K95" i="12"/>
  <c r="A48" i="12"/>
  <c r="AA46" i="12"/>
  <c r="B92" i="12"/>
  <c r="C92" i="12" s="1"/>
  <c r="J92" i="12"/>
  <c r="K92" i="12" s="1"/>
  <c r="AA48" i="12" l="1"/>
  <c r="J94" i="12"/>
  <c r="K94" i="12" s="1"/>
  <c r="K96" i="12" s="1"/>
  <c r="B94" i="12"/>
  <c r="C94" i="12" s="1"/>
  <c r="C96" i="12"/>
  <c r="B96" i="12" l="1"/>
  <c r="J96" i="12"/>
</calcChain>
</file>

<file path=xl/sharedStrings.xml><?xml version="1.0" encoding="utf-8"?>
<sst xmlns="http://schemas.openxmlformats.org/spreadsheetml/2006/main" count="213" uniqueCount="144">
  <si>
    <t>Contract</t>
  </si>
  <si>
    <t>ft.</t>
  </si>
  <si>
    <t>m.</t>
  </si>
  <si>
    <t>Reaming</t>
  </si>
  <si>
    <t>Mud</t>
  </si>
  <si>
    <t>Cement</t>
  </si>
  <si>
    <t>Testing</t>
  </si>
  <si>
    <t>Standby</t>
  </si>
  <si>
    <t>Travel</t>
  </si>
  <si>
    <t>(e&amp;oe)</t>
  </si>
  <si>
    <t>Date</t>
  </si>
  <si>
    <t>Total</t>
  </si>
  <si>
    <t>Hole</t>
  </si>
  <si>
    <t>Core</t>
  </si>
  <si>
    <t>ft</t>
  </si>
  <si>
    <t>Shift worked</t>
  </si>
  <si>
    <t>Shift drilled</t>
  </si>
  <si>
    <t>INTERIM BILLING</t>
  </si>
  <si>
    <t>Feet Core</t>
  </si>
  <si>
    <t>Feet casing</t>
  </si>
  <si>
    <t>Feet/Meters of Core:</t>
  </si>
  <si>
    <t>Feet/Meters of Casing:</t>
  </si>
  <si>
    <t>Core by shift worked</t>
  </si>
  <si>
    <t>Shifts &amp; Meters/Total Shift</t>
  </si>
  <si>
    <t>Core by shift drilled</t>
  </si>
  <si>
    <t>Shifts &amp; Meters/Drilling Shift</t>
  </si>
  <si>
    <t>Case by Shift worked</t>
  </si>
  <si>
    <t>Case by Shift drilled</t>
  </si>
  <si>
    <t>Moving</t>
  </si>
  <si>
    <t>Casing</t>
  </si>
  <si>
    <t>Coring</t>
  </si>
  <si>
    <t>Stabiliz.</t>
  </si>
  <si>
    <t>Water</t>
  </si>
  <si>
    <t>Main.</t>
  </si>
  <si>
    <t>Misc.</t>
  </si>
  <si>
    <t>Driller</t>
  </si>
  <si>
    <t>Summary</t>
  </si>
  <si>
    <t>%</t>
  </si>
  <si>
    <t xml:space="preserve">Contract:  </t>
  </si>
  <si>
    <t>Case</t>
  </si>
  <si>
    <t>Hrs</t>
  </si>
  <si>
    <t>hs</t>
  </si>
  <si>
    <t>core</t>
  </si>
  <si>
    <t>case</t>
  </si>
  <si>
    <t>Sh. work</t>
  </si>
  <si>
    <t>Sh. Dri.</t>
  </si>
  <si>
    <t>D</t>
  </si>
  <si>
    <t>N</t>
  </si>
  <si>
    <t>EGD</t>
  </si>
  <si>
    <t>Meters</t>
  </si>
  <si>
    <t>Horas Moving</t>
  </si>
  <si>
    <t>Horas Reaming</t>
  </si>
  <si>
    <t>Horas Stabiliz</t>
  </si>
  <si>
    <t>Horad MUD</t>
  </si>
  <si>
    <t>Horas Cement</t>
  </si>
  <si>
    <t>Horas Water</t>
  </si>
  <si>
    <t>Horas Testing</t>
  </si>
  <si>
    <t>Horas Standby</t>
  </si>
  <si>
    <t>Horas Travel</t>
  </si>
  <si>
    <t>TRAVEL</t>
  </si>
  <si>
    <t>MOVING</t>
  </si>
  <si>
    <t>REAMING</t>
  </si>
  <si>
    <t>STABILIZ</t>
  </si>
  <si>
    <t>MUD</t>
  </si>
  <si>
    <t>CEMENT</t>
  </si>
  <si>
    <t>WATER</t>
  </si>
  <si>
    <t>TESTING</t>
  </si>
  <si>
    <t>STANDBY</t>
  </si>
  <si>
    <t>Rig:</t>
  </si>
  <si>
    <t>Timesheets processing</t>
  </si>
  <si>
    <t>coring</t>
  </si>
  <si>
    <t>casing</t>
  </si>
  <si>
    <t xml:space="preserve">from(mtrs) </t>
  </si>
  <si>
    <t>to(mtrs)</t>
  </si>
  <si>
    <t>total ft</t>
  </si>
  <si>
    <t>Hrs case</t>
  </si>
  <si>
    <t>Hrs core</t>
  </si>
  <si>
    <t>Control</t>
  </si>
  <si>
    <t>Footage:</t>
  </si>
  <si>
    <t>Hours drilling:</t>
  </si>
  <si>
    <t>PAYROLL SUMMARY</t>
  </si>
  <si>
    <t>Employees:</t>
  </si>
  <si>
    <t>Employee</t>
  </si>
  <si>
    <t>Hours</t>
  </si>
  <si>
    <t>Vacation</t>
  </si>
  <si>
    <t>Foot bonus</t>
  </si>
  <si>
    <t>Supervisor bonus</t>
  </si>
  <si>
    <t>Advances</t>
  </si>
  <si>
    <t>Expenses</t>
  </si>
  <si>
    <t>$1.00 CAD/foot</t>
  </si>
  <si>
    <t>$1.00 CAD/mtr</t>
  </si>
  <si>
    <t>Project supervised by:</t>
  </si>
  <si>
    <t>As per contract:</t>
  </si>
  <si>
    <t>Stand-by time - paid at 8hrs per day</t>
  </si>
  <si>
    <t>(unless approved otherwise)</t>
  </si>
  <si>
    <t xml:space="preserve">Travel time (from driller's location to project and return) - paid at 8hrs per day </t>
  </si>
  <si>
    <t>Regular time per shift - 12hrs</t>
  </si>
  <si>
    <t>(unless approved otherwise on the timesheets)</t>
  </si>
  <si>
    <t>Casing not included in Foot Bonus</t>
  </si>
  <si>
    <t>Value</t>
  </si>
  <si>
    <t>Tel:  +44 1926 691 336</t>
  </si>
  <si>
    <t>Fax:  +44 1926 314 721</t>
  </si>
  <si>
    <t>Please remit in full to:</t>
  </si>
  <si>
    <t>Energold Drilling (EMEA) Limited</t>
  </si>
  <si>
    <t>11 Dene Valley Business Centre</t>
  </si>
  <si>
    <t>Brookhampton Lane</t>
  </si>
  <si>
    <t>Kineton, Warwick</t>
  </si>
  <si>
    <t>CV35 0JD, United Kingdom</t>
  </si>
  <si>
    <t>VAT Number - GB 154 3935 02</t>
  </si>
  <si>
    <t xml:space="preserve">Invoice </t>
  </si>
  <si>
    <t xml:space="preserve">Payment Terms </t>
  </si>
  <si>
    <t>Number</t>
  </si>
  <si>
    <t>Invoice Date:</t>
  </si>
  <si>
    <t>AMOUNT DUE THIS INVOICE</t>
  </si>
  <si>
    <t>HSBC bank, 126 The Parade, Leamington Spa, Warwickshire, CV32 4AJ, United Kingdom</t>
  </si>
  <si>
    <t>IBAN - GB22HBUK40127673987441</t>
  </si>
  <si>
    <t>SWIFT - HBUKGB4B</t>
  </si>
  <si>
    <t>Kigali</t>
  </si>
  <si>
    <t xml:space="preserve">Rwanda </t>
  </si>
  <si>
    <t>Trinity Nyakabingo Mine LTD</t>
  </si>
  <si>
    <t>Shyorongi, Rulindo</t>
  </si>
  <si>
    <t>PO BOX 6132</t>
  </si>
  <si>
    <t>8th April 2026</t>
  </si>
  <si>
    <t>Northern Province</t>
  </si>
  <si>
    <t>CNF 4468</t>
  </si>
  <si>
    <t xml:space="preserve">Drill rig, equipment and crew to the storage point at the Companys project site, Trinity Nyakabingo </t>
  </si>
  <si>
    <t xml:space="preserve">Description </t>
  </si>
  <si>
    <t xml:space="preserve">Currency </t>
  </si>
  <si>
    <t xml:space="preserve">Local </t>
  </si>
  <si>
    <t>FX Rate</t>
  </si>
  <si>
    <t xml:space="preserve">USD </t>
  </si>
  <si>
    <t xml:space="preserve">Mark up </t>
  </si>
  <si>
    <t xml:space="preserve">USD Total </t>
  </si>
  <si>
    <t xml:space="preserve">Crew Flights </t>
  </si>
  <si>
    <t>GBP</t>
  </si>
  <si>
    <t>SSD2026000000018</t>
  </si>
  <si>
    <t xml:space="preserve">Equipment shipping </t>
  </si>
  <si>
    <t>EUR</t>
  </si>
  <si>
    <t>SSD2026000000013</t>
  </si>
  <si>
    <t>RWF</t>
  </si>
  <si>
    <t xml:space="preserve">April Expenses </t>
  </si>
  <si>
    <t xml:space="preserve">Local workers loading and unloading equipment </t>
  </si>
  <si>
    <t xml:space="preserve">Transport equipment from Musha to Nyakabingo </t>
  </si>
  <si>
    <t xml:space="preserve">30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</si>
</sst>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&quot;$&quot;* #,##0.00_-;\-&quot;$&quot;* #,##0.00_-;_-&quot;$&quot;* &quot;-&quot;??_-;_-@_-"/>
    <numFmt numFmtId="166" formatCode="&quot;$&quot;#,##0.00_);[Red]\(&quot;$&quot;#,##0.00\)"/>
    <numFmt numFmtId="167" formatCode="0.0"/>
    <numFmt numFmtId="168" formatCode="#,##0.0_);[Red]\(#,##0.0\)"/>
    <numFmt numFmtId="169" formatCode="m/d"/>
    <numFmt numFmtId="170" formatCode="m/d;@"/>
    <numFmt numFmtId="171" formatCode="[$USD]\ #,##0.00;[$USD]\ \-#,##0.00"/>
    <numFmt numFmtId="174" formatCode="[$USD]\ #,##0.00;\-[$USD]\ #,##0.00"/>
    <numFmt numFmtId="175" formatCode="_-[$USD]\ * #,##0.00_-;\-[$USD]\ * #,##0.00_-;_-[$USD]\ * &quot;-&quot;??_-;_-@_-"/>
    <numFmt numFmtId="176" formatCode="_-* #,##0.00000_-;\-* #,##0.00000_-;_-* &quot;-&quot;??_-;_-@_-"/>
  </numFmts>
  <fonts count="30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24"/>
      <name val="Arial"/>
      <family val="2"/>
    </font>
    <font>
      <sz val="26"/>
      <name val="Arial"/>
      <family val="2"/>
    </font>
    <font>
      <u/>
      <sz val="1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6">
    <xf numFmtId="0" fontId="0" fillId="0" borderId="0"/>
    <xf numFmtId="43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0" borderId="0"/>
    <xf numFmtId="0" fontId="2" fillId="0" borderId="0"/>
    <xf numFmtId="0" fontId="18" fillId="0" borderId="0"/>
    <xf numFmtId="0" fontId="19" fillId="0" borderId="0"/>
    <xf numFmtId="0" fontId="16" fillId="6" borderId="19" applyNumberFormat="0" applyFont="0" applyAlignment="0" applyProtection="0"/>
    <xf numFmtId="0" fontId="1" fillId="6" borderId="19" applyNumberFormat="0" applyFont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9" fontId="7" fillId="0" borderId="1">
      <alignment horizontal="center"/>
      <protection locked="0"/>
    </xf>
    <xf numFmtId="49" fontId="2" fillId="0" borderId="1">
      <alignment horizontal="center"/>
      <protection locked="0"/>
    </xf>
    <xf numFmtId="0" fontId="1" fillId="0" borderId="0"/>
    <xf numFmtId="9" fontId="28" fillId="0" borderId="0" applyFont="0" applyFill="0" applyBorder="0" applyAlignment="0" applyProtection="0"/>
  </cellStyleXfs>
  <cellXfs count="192">
    <xf numFmtId="0" fontId="0" fillId="0" borderId="0" xfId="0"/>
    <xf numFmtId="0" fontId="5" fillId="0" borderId="0" xfId="11" applyFont="1"/>
    <xf numFmtId="0" fontId="4" fillId="0" borderId="0" xfId="11" applyFont="1"/>
    <xf numFmtId="0" fontId="3" fillId="0" borderId="0" xfId="11" applyFont="1"/>
    <xf numFmtId="3" fontId="3" fillId="0" borderId="0" xfId="11" applyNumberFormat="1" applyFont="1"/>
    <xf numFmtId="3" fontId="7" fillId="0" borderId="0" xfId="11" applyNumberFormat="1"/>
    <xf numFmtId="2" fontId="3" fillId="0" borderId="0" xfId="11" applyNumberFormat="1" applyFont="1"/>
    <xf numFmtId="2" fontId="7" fillId="0" borderId="0" xfId="11" applyNumberFormat="1"/>
    <xf numFmtId="49" fontId="7" fillId="0" borderId="0" xfId="11" applyNumberFormat="1"/>
    <xf numFmtId="0" fontId="7" fillId="0" borderId="0" xfId="11"/>
    <xf numFmtId="3" fontId="4" fillId="0" borderId="0" xfId="11" applyNumberFormat="1" applyFont="1"/>
    <xf numFmtId="49" fontId="6" fillId="0" borderId="0" xfId="11" applyNumberFormat="1" applyFont="1" applyAlignment="1">
      <alignment horizontal="center"/>
    </xf>
    <xf numFmtId="49" fontId="6" fillId="0" borderId="0" xfId="11" applyNumberFormat="1" applyFont="1" applyAlignment="1">
      <alignment horizontal="left"/>
    </xf>
    <xf numFmtId="0" fontId="6" fillId="0" borderId="0" xfId="11" applyFont="1" applyAlignment="1">
      <alignment horizontal="left"/>
    </xf>
    <xf numFmtId="49" fontId="7" fillId="0" borderId="2" xfId="11" applyNumberFormat="1" applyBorder="1"/>
    <xf numFmtId="167" fontId="7" fillId="0" borderId="2" xfId="11" applyNumberFormat="1" applyBorder="1"/>
    <xf numFmtId="167" fontId="7" fillId="0" borderId="3" xfId="11" applyNumberFormat="1" applyBorder="1"/>
    <xf numFmtId="49" fontId="7" fillId="0" borderId="3" xfId="11" applyNumberFormat="1" applyBorder="1"/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6" fillId="0" borderId="0" xfId="11" applyFont="1" applyAlignment="1">
      <alignment horizontal="center"/>
    </xf>
    <xf numFmtId="0" fontId="6" fillId="0" borderId="0" xfId="11" applyFont="1"/>
    <xf numFmtId="2" fontId="4" fillId="0" borderId="0" xfId="11" applyNumberFormat="1" applyFont="1" applyAlignment="1">
      <alignment horizontal="center"/>
    </xf>
    <xf numFmtId="2" fontId="6" fillId="0" borderId="0" xfId="11" applyNumberFormat="1" applyFont="1" applyAlignment="1">
      <alignment horizontal="center"/>
    </xf>
    <xf numFmtId="168" fontId="7" fillId="0" borderId="0" xfId="11" applyNumberFormat="1"/>
    <xf numFmtId="3" fontId="6" fillId="0" borderId="0" xfId="11" applyNumberFormat="1" applyFont="1" applyAlignment="1">
      <alignment horizontal="center"/>
    </xf>
    <xf numFmtId="0" fontId="13" fillId="0" borderId="0" xfId="11" applyFont="1"/>
    <xf numFmtId="0" fontId="7" fillId="0" borderId="0" xfId="11" applyAlignment="1">
      <alignment horizontal="center"/>
    </xf>
    <xf numFmtId="9" fontId="6" fillId="0" borderId="0" xfId="18" quotePrefix="1" applyFont="1" applyFill="1" applyAlignment="1">
      <alignment horizontal="center"/>
    </xf>
    <xf numFmtId="0" fontId="6" fillId="0" borderId="0" xfId="11" applyFont="1" applyAlignment="1">
      <alignment horizontal="right"/>
    </xf>
    <xf numFmtId="2" fontId="6" fillId="0" borderId="0" xfId="11" applyNumberFormat="1" applyFont="1" applyAlignment="1">
      <alignment horizontal="right"/>
    </xf>
    <xf numFmtId="16" fontId="7" fillId="0" borderId="0" xfId="11" applyNumberFormat="1"/>
    <xf numFmtId="3" fontId="6" fillId="0" borderId="0" xfId="11" applyNumberFormat="1" applyFont="1"/>
    <xf numFmtId="167" fontId="7" fillId="0" borderId="0" xfId="11" applyNumberFormat="1"/>
    <xf numFmtId="0" fontId="7" fillId="0" borderId="3" xfId="11" applyBorder="1"/>
    <xf numFmtId="0" fontId="7" fillId="2" borderId="1" xfId="11" applyFill="1" applyBorder="1" applyAlignment="1">
      <alignment horizontal="center" vertical="center"/>
    </xf>
    <xf numFmtId="0" fontId="7" fillId="2" borderId="1" xfId="11" applyFill="1" applyBorder="1" applyAlignment="1">
      <alignment horizontal="center"/>
    </xf>
    <xf numFmtId="0" fontId="8" fillId="0" borderId="1" xfId="15" applyFont="1" applyFill="1" applyBorder="1" applyAlignment="1">
      <alignment horizontal="center"/>
    </xf>
    <xf numFmtId="0" fontId="8" fillId="0" borderId="1" xfId="11" applyFont="1" applyBorder="1" applyAlignment="1">
      <alignment horizontal="center"/>
    </xf>
    <xf numFmtId="0" fontId="8" fillId="0" borderId="7" xfId="11" applyFont="1" applyBorder="1" applyAlignment="1">
      <alignment horizontal="center"/>
    </xf>
    <xf numFmtId="169" fontId="7" fillId="0" borderId="2" xfId="11" applyNumberFormat="1" applyBorder="1"/>
    <xf numFmtId="0" fontId="7" fillId="0" borderId="2" xfId="11" applyBorder="1" applyAlignment="1">
      <alignment horizontal="center"/>
    </xf>
    <xf numFmtId="2" fontId="7" fillId="2" borderId="8" xfId="11" applyNumberFormat="1" applyFill="1" applyBorder="1"/>
    <xf numFmtId="2" fontId="7" fillId="2" borderId="0" xfId="11" applyNumberFormat="1" applyFill="1"/>
    <xf numFmtId="0" fontId="7" fillId="2" borderId="0" xfId="11" applyFill="1"/>
    <xf numFmtId="2" fontId="7" fillId="2" borderId="9" xfId="11" applyNumberFormat="1" applyFill="1" applyBorder="1"/>
    <xf numFmtId="2" fontId="7" fillId="2" borderId="2" xfId="11" applyNumberFormat="1" applyFill="1" applyBorder="1"/>
    <xf numFmtId="0" fontId="7" fillId="2" borderId="10" xfId="11" applyFill="1" applyBorder="1"/>
    <xf numFmtId="3" fontId="7" fillId="0" borderId="2" xfId="11" applyNumberFormat="1" applyBorder="1"/>
    <xf numFmtId="2" fontId="7" fillId="0" borderId="2" xfId="11" applyNumberFormat="1" applyBorder="1"/>
    <xf numFmtId="0" fontId="7" fillId="0" borderId="2" xfId="11" applyBorder="1"/>
    <xf numFmtId="169" fontId="7" fillId="0" borderId="0" xfId="11" applyNumberFormat="1"/>
    <xf numFmtId="0" fontId="7" fillId="0" borderId="8" xfId="11" applyBorder="1"/>
    <xf numFmtId="0" fontId="7" fillId="0" borderId="11" xfId="11" applyBorder="1"/>
    <xf numFmtId="170" fontId="7" fillId="0" borderId="0" xfId="11" applyNumberFormat="1"/>
    <xf numFmtId="2" fontId="7" fillId="0" borderId="9" xfId="11" applyNumberFormat="1" applyBorder="1"/>
    <xf numFmtId="2" fontId="7" fillId="0" borderId="10" xfId="11" applyNumberFormat="1" applyBorder="1"/>
    <xf numFmtId="169" fontId="7" fillId="0" borderId="3" xfId="11" applyNumberFormat="1" applyBorder="1"/>
    <xf numFmtId="0" fontId="7" fillId="0" borderId="3" xfId="11" applyBorder="1" applyAlignment="1">
      <alignment horizontal="center"/>
    </xf>
    <xf numFmtId="2" fontId="7" fillId="2" borderId="12" xfId="11" applyNumberFormat="1" applyFill="1" applyBorder="1"/>
    <xf numFmtId="2" fontId="7" fillId="2" borderId="3" xfId="11" applyNumberFormat="1" applyFill="1" applyBorder="1"/>
    <xf numFmtId="0" fontId="7" fillId="2" borderId="3" xfId="11" applyFill="1" applyBorder="1"/>
    <xf numFmtId="2" fontId="7" fillId="2" borderId="12" xfId="11" applyNumberFormat="1" applyFill="1" applyBorder="1" applyAlignment="1">
      <alignment horizontal="right"/>
    </xf>
    <xf numFmtId="0" fontId="7" fillId="2" borderId="13" xfId="11" applyFill="1" applyBorder="1"/>
    <xf numFmtId="3" fontId="7" fillId="0" borderId="3" xfId="11" applyNumberFormat="1" applyBorder="1"/>
    <xf numFmtId="2" fontId="7" fillId="0" borderId="3" xfId="11" applyNumberFormat="1" applyBorder="1"/>
    <xf numFmtId="2" fontId="7" fillId="0" borderId="8" xfId="11" applyNumberFormat="1" applyBorder="1"/>
    <xf numFmtId="2" fontId="7" fillId="0" borderId="11" xfId="11" applyNumberFormat="1" applyBorder="1"/>
    <xf numFmtId="0" fontId="7" fillId="2" borderId="11" xfId="11" applyFill="1" applyBorder="1"/>
    <xf numFmtId="2" fontId="7" fillId="0" borderId="12" xfId="11" applyNumberFormat="1" applyBorder="1"/>
    <xf numFmtId="2" fontId="7" fillId="0" borderId="13" xfId="11" applyNumberFormat="1" applyBorder="1"/>
    <xf numFmtId="0" fontId="7" fillId="2" borderId="8" xfId="11" applyFill="1" applyBorder="1"/>
    <xf numFmtId="1" fontId="7" fillId="2" borderId="8" xfId="11" applyNumberFormat="1" applyFill="1" applyBorder="1" applyAlignment="1">
      <alignment horizontal="center"/>
    </xf>
    <xf numFmtId="49" fontId="7" fillId="0" borderId="0" xfId="11" applyNumberFormat="1" applyAlignment="1">
      <alignment horizontal="right"/>
    </xf>
    <xf numFmtId="2" fontId="7" fillId="2" borderId="1" xfId="11" applyNumberFormat="1" applyFill="1" applyBorder="1"/>
    <xf numFmtId="1" fontId="7" fillId="2" borderId="1" xfId="11" applyNumberFormat="1" applyFill="1" applyBorder="1"/>
    <xf numFmtId="3" fontId="7" fillId="0" borderId="0" xfId="11" applyNumberFormat="1" applyAlignment="1">
      <alignment horizontal="right"/>
    </xf>
    <xf numFmtId="0" fontId="7" fillId="0" borderId="14" xfId="11" applyBorder="1"/>
    <xf numFmtId="0" fontId="7" fillId="0" borderId="15" xfId="11" applyBorder="1"/>
    <xf numFmtId="0" fontId="7" fillId="0" borderId="1" xfId="11" applyBorder="1"/>
    <xf numFmtId="2" fontId="7" fillId="0" borderId="1" xfId="11" applyNumberFormat="1" applyBorder="1"/>
    <xf numFmtId="169" fontId="6" fillId="0" borderId="0" xfId="11" applyNumberFormat="1" applyFont="1"/>
    <xf numFmtId="49" fontId="8" fillId="0" borderId="0" xfId="11" applyNumberFormat="1" applyFont="1" applyAlignment="1">
      <alignment horizontal="right"/>
    </xf>
    <xf numFmtId="3" fontId="8" fillId="0" borderId="0" xfId="11" applyNumberFormat="1" applyFont="1" applyAlignment="1">
      <alignment horizontal="right"/>
    </xf>
    <xf numFmtId="3" fontId="8" fillId="0" borderId="0" xfId="11" applyNumberFormat="1" applyFont="1"/>
    <xf numFmtId="0" fontId="8" fillId="0" borderId="0" xfId="11" applyFont="1"/>
    <xf numFmtId="2" fontId="8" fillId="0" borderId="0" xfId="11" applyNumberFormat="1" applyFont="1"/>
    <xf numFmtId="2" fontId="6" fillId="0" borderId="0" xfId="11" applyNumberFormat="1" applyFont="1" applyAlignment="1">
      <alignment horizontal="left"/>
    </xf>
    <xf numFmtId="0" fontId="7" fillId="0" borderId="0" xfId="11" applyAlignment="1">
      <alignment horizontal="left"/>
    </xf>
    <xf numFmtId="2" fontId="7" fillId="0" borderId="0" xfId="11" applyNumberFormat="1" applyAlignment="1">
      <alignment horizontal="center"/>
    </xf>
    <xf numFmtId="0" fontId="7" fillId="0" borderId="0" xfId="11" applyAlignment="1">
      <alignment horizontal="right"/>
    </xf>
    <xf numFmtId="49" fontId="7" fillId="0" borderId="0" xfId="11" applyNumberFormat="1" applyAlignment="1">
      <alignment horizontal="left"/>
    </xf>
    <xf numFmtId="169" fontId="10" fillId="0" borderId="0" xfId="11" applyNumberFormat="1" applyFont="1" applyAlignment="1">
      <alignment horizontal="center"/>
    </xf>
    <xf numFmtId="0" fontId="10" fillId="0" borderId="0" xfId="11" applyFont="1" applyAlignment="1">
      <alignment horizontal="center"/>
    </xf>
    <xf numFmtId="0" fontId="7" fillId="0" borderId="0" xfId="11" applyAlignment="1">
      <alignment horizontal="center" vertical="center"/>
    </xf>
    <xf numFmtId="169" fontId="10" fillId="4" borderId="0" xfId="11" applyNumberFormat="1" applyFont="1" applyFill="1" applyAlignment="1">
      <alignment horizontal="center"/>
    </xf>
    <xf numFmtId="0" fontId="10" fillId="4" borderId="0" xfId="11" applyFont="1" applyFill="1" applyAlignment="1">
      <alignment horizontal="center"/>
    </xf>
    <xf numFmtId="1" fontId="7" fillId="0" borderId="0" xfId="11" applyNumberFormat="1" applyAlignment="1">
      <alignment horizontal="right"/>
    </xf>
    <xf numFmtId="169" fontId="7" fillId="0" borderId="9" xfId="11" applyNumberFormat="1" applyBorder="1"/>
    <xf numFmtId="0" fontId="7" fillId="4" borderId="7" xfId="11" applyFill="1" applyBorder="1"/>
    <xf numFmtId="0" fontId="7" fillId="0" borderId="10" xfId="11" applyBorder="1"/>
    <xf numFmtId="1" fontId="6" fillId="0" borderId="0" xfId="11" applyNumberFormat="1" applyFont="1"/>
    <xf numFmtId="169" fontId="7" fillId="0" borderId="12" xfId="11" applyNumberFormat="1" applyBorder="1"/>
    <xf numFmtId="0" fontId="7" fillId="4" borderId="16" xfId="11" applyFill="1" applyBorder="1"/>
    <xf numFmtId="0" fontId="7" fillId="0" borderId="13" xfId="11" applyBorder="1"/>
    <xf numFmtId="1" fontId="7" fillId="0" borderId="0" xfId="11" applyNumberFormat="1" applyAlignment="1">
      <alignment horizontal="center"/>
    </xf>
    <xf numFmtId="164" fontId="7" fillId="0" borderId="0" xfId="11" applyNumberFormat="1" applyAlignment="1">
      <alignment horizontal="right"/>
    </xf>
    <xf numFmtId="0" fontId="7" fillId="0" borderId="1" xfId="11" applyBorder="1" applyAlignment="1">
      <alignment horizontal="center"/>
    </xf>
    <xf numFmtId="0" fontId="7" fillId="0" borderId="15" xfId="11" applyBorder="1" applyAlignment="1">
      <alignment horizontal="center"/>
    </xf>
    <xf numFmtId="0" fontId="7" fillId="0" borderId="17" xfId="11" applyBorder="1" applyAlignment="1">
      <alignment horizontal="center"/>
    </xf>
    <xf numFmtId="49" fontId="8" fillId="0" borderId="0" xfId="11" applyNumberFormat="1" applyFont="1" applyAlignment="1">
      <alignment horizontal="left"/>
    </xf>
    <xf numFmtId="2" fontId="6" fillId="0" borderId="0" xfId="11" applyNumberFormat="1" applyFont="1"/>
    <xf numFmtId="2" fontId="7" fillId="0" borderId="0" xfId="5" applyNumberFormat="1" applyFill="1"/>
    <xf numFmtId="2" fontId="7" fillId="0" borderId="0" xfId="5" applyNumberFormat="1" applyFont="1" applyFill="1"/>
    <xf numFmtId="166" fontId="7" fillId="0" borderId="0" xfId="11" applyNumberFormat="1" applyAlignment="1">
      <alignment horizontal="center"/>
    </xf>
    <xf numFmtId="49" fontId="7" fillId="0" borderId="0" xfId="11" applyNumberFormat="1" applyAlignment="1">
      <alignment horizontal="center"/>
    </xf>
    <xf numFmtId="0" fontId="7" fillId="0" borderId="14" xfId="11" applyBorder="1" applyAlignment="1">
      <alignment horizontal="center"/>
    </xf>
    <xf numFmtId="0" fontId="8" fillId="0" borderId="0" xfId="11" applyFont="1" applyAlignment="1">
      <alignment horizontal="center"/>
    </xf>
    <xf numFmtId="0" fontId="8" fillId="0" borderId="15" xfId="11" applyFont="1" applyBorder="1" applyAlignment="1">
      <alignment horizontal="center"/>
    </xf>
    <xf numFmtId="9" fontId="7" fillId="0" borderId="15" xfId="11" applyNumberFormat="1" applyBorder="1" applyAlignment="1">
      <alignment horizontal="center"/>
    </xf>
    <xf numFmtId="49" fontId="8" fillId="0" borderId="0" xfId="11" applyNumberFormat="1" applyFont="1"/>
    <xf numFmtId="0" fontId="8" fillId="0" borderId="0" xfId="11" applyFont="1" applyAlignment="1">
      <alignment horizontal="left"/>
    </xf>
    <xf numFmtId="0" fontId="6" fillId="0" borderId="0" xfId="11" applyFont="1" applyAlignment="1">
      <alignment horizontal="left" vertical="center"/>
    </xf>
    <xf numFmtId="1" fontId="6" fillId="0" borderId="0" xfId="11" applyNumberFormat="1" applyFont="1" applyAlignment="1">
      <alignment horizontal="left"/>
    </xf>
    <xf numFmtId="49" fontId="14" fillId="5" borderId="0" xfId="11" applyNumberFormat="1" applyFont="1" applyFill="1" applyAlignment="1">
      <alignment horizontal="left"/>
    </xf>
    <xf numFmtId="49" fontId="15" fillId="5" borderId="0" xfId="11" applyNumberFormat="1" applyFont="1" applyFill="1"/>
    <xf numFmtId="49" fontId="15" fillId="5" borderId="0" xfId="11" applyNumberFormat="1" applyFont="1" applyFill="1" applyAlignment="1">
      <alignment horizontal="center"/>
    </xf>
    <xf numFmtId="49" fontId="15" fillId="5" borderId="0" xfId="11" applyNumberFormat="1" applyFont="1" applyFill="1" applyAlignment="1">
      <alignment horizontal="left"/>
    </xf>
    <xf numFmtId="0" fontId="21" fillId="0" borderId="0" xfId="0" applyFont="1"/>
    <xf numFmtId="171" fontId="21" fillId="0" borderId="0" xfId="0" applyNumberFormat="1" applyFont="1"/>
    <xf numFmtId="167" fontId="21" fillId="0" borderId="0" xfId="0" applyNumberFormat="1" applyFont="1"/>
    <xf numFmtId="0" fontId="24" fillId="0" borderId="0" xfId="0" applyFont="1"/>
    <xf numFmtId="0" fontId="25" fillId="0" borderId="0" xfId="0" applyFont="1"/>
    <xf numFmtId="0" fontId="23" fillId="0" borderId="0" xfId="0" applyFont="1"/>
    <xf numFmtId="0" fontId="3" fillId="0" borderId="0" xfId="0" applyFont="1"/>
    <xf numFmtId="43" fontId="3" fillId="0" borderId="0" xfId="0" applyNumberFormat="1" applyFont="1"/>
    <xf numFmtId="0" fontId="2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7" fontId="3" fillId="0" borderId="0" xfId="0" applyNumberFormat="1" applyFont="1"/>
    <xf numFmtId="167" fontId="4" fillId="0" borderId="18" xfId="0" applyNumberFormat="1" applyFont="1" applyBorder="1"/>
    <xf numFmtId="0" fontId="5" fillId="0" borderId="0" xfId="0" applyFont="1" applyAlignment="1">
      <alignment horizontal="center"/>
    </xf>
    <xf numFmtId="0" fontId="3" fillId="0" borderId="18" xfId="0" applyFont="1" applyBorder="1"/>
    <xf numFmtId="0" fontId="4" fillId="0" borderId="0" xfId="0" applyFont="1"/>
    <xf numFmtId="16" fontId="3" fillId="0" borderId="0" xfId="0" applyNumberFormat="1" applyFont="1"/>
    <xf numFmtId="0" fontId="4" fillId="0" borderId="18" xfId="0" applyFont="1" applyBorder="1"/>
    <xf numFmtId="175" fontId="3" fillId="0" borderId="18" xfId="1" applyNumberFormat="1" applyFont="1" applyFill="1" applyBorder="1"/>
    <xf numFmtId="0" fontId="3" fillId="0" borderId="0" xfId="0" applyFont="1" applyAlignment="1">
      <alignment horizontal="left"/>
    </xf>
    <xf numFmtId="0" fontId="3" fillId="0" borderId="0" xfId="0" quotePrefix="1" applyFont="1"/>
    <xf numFmtId="15" fontId="3" fillId="0" borderId="0" xfId="0" quotePrefix="1" applyNumberFormat="1" applyFont="1"/>
    <xf numFmtId="15" fontId="3" fillId="0" borderId="0" xfId="0" quotePrefix="1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167" fontId="4" fillId="0" borderId="0" xfId="0" applyNumberFormat="1" applyFont="1"/>
    <xf numFmtId="175" fontId="3" fillId="0" borderId="0" xfId="9" applyNumberFormat="1" applyFont="1" applyFill="1" applyBorder="1" applyAlignment="1">
      <alignment horizontal="right"/>
    </xf>
    <xf numFmtId="175" fontId="3" fillId="0" borderId="0" xfId="1" applyNumberFormat="1" applyFont="1" applyFill="1" applyBorder="1"/>
    <xf numFmtId="175" fontId="4" fillId="0" borderId="0" xfId="9" applyNumberFormat="1" applyFont="1" applyFill="1" applyBorder="1"/>
    <xf numFmtId="2" fontId="3" fillId="0" borderId="0" xfId="0" applyNumberFormat="1" applyFont="1"/>
    <xf numFmtId="175" fontId="4" fillId="0" borderId="0" xfId="9" applyNumberFormat="1" applyFont="1" applyFill="1" applyBorder="1" applyAlignment="1">
      <alignment horizontal="right"/>
    </xf>
    <xf numFmtId="9" fontId="3" fillId="0" borderId="0" xfId="0" applyNumberFormat="1" applyFont="1"/>
    <xf numFmtId="175" fontId="3" fillId="0" borderId="0" xfId="9" applyNumberFormat="1" applyFont="1" applyFill="1" applyBorder="1"/>
    <xf numFmtId="0" fontId="27" fillId="0" borderId="0" xfId="0" applyFont="1"/>
    <xf numFmtId="0" fontId="26" fillId="0" borderId="0" xfId="0" applyFont="1" applyAlignment="1">
      <alignment horizontal="left"/>
    </xf>
    <xf numFmtId="0" fontId="29" fillId="0" borderId="0" xfId="0" applyFont="1"/>
    <xf numFmtId="9" fontId="29" fillId="0" borderId="0" xfId="25" applyFont="1"/>
    <xf numFmtId="0" fontId="29" fillId="0" borderId="0" xfId="0" applyFont="1" applyAlignment="1">
      <alignment horizontal="left"/>
    </xf>
    <xf numFmtId="174" fontId="4" fillId="0" borderId="0" xfId="9" applyNumberFormat="1" applyFont="1" applyFill="1" applyBorder="1"/>
    <xf numFmtId="43" fontId="29" fillId="0" borderId="0" xfId="1" applyFont="1"/>
    <xf numFmtId="43" fontId="29" fillId="0" borderId="0" xfId="0" applyNumberFormat="1" applyFont="1"/>
    <xf numFmtId="43" fontId="26" fillId="0" borderId="21" xfId="0" applyNumberFormat="1" applyFont="1" applyBorder="1"/>
    <xf numFmtId="0" fontId="29" fillId="0" borderId="0" xfId="0" applyFont="1" applyAlignment="1">
      <alignment horizontal="center"/>
    </xf>
    <xf numFmtId="1" fontId="29" fillId="0" borderId="0" xfId="0" applyNumberFormat="1" applyFont="1" applyAlignment="1">
      <alignment horizontal="left"/>
    </xf>
    <xf numFmtId="176" fontId="29" fillId="0" borderId="0" xfId="1" applyNumberFormat="1" applyFont="1"/>
    <xf numFmtId="0" fontId="5" fillId="0" borderId="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11"/>
    <xf numFmtId="0" fontId="7" fillId="2" borderId="14" xfId="11" applyFill="1" applyBorder="1" applyAlignment="1">
      <alignment horizontal="center"/>
    </xf>
    <xf numFmtId="0" fontId="7" fillId="2" borderId="15" xfId="11" applyFill="1" applyBorder="1" applyAlignment="1">
      <alignment horizontal="center"/>
    </xf>
    <xf numFmtId="0" fontId="7" fillId="2" borderId="17" xfId="11" applyFill="1" applyBorder="1" applyAlignment="1">
      <alignment horizontal="center"/>
    </xf>
    <xf numFmtId="0" fontId="7" fillId="2" borderId="17" xfId="11" applyFill="1" applyBorder="1"/>
    <xf numFmtId="0" fontId="7" fillId="0" borderId="1" xfId="11" applyBorder="1" applyAlignment="1">
      <alignment horizontal="center"/>
    </xf>
    <xf numFmtId="0" fontId="7" fillId="0" borderId="14" xfId="11" applyBorder="1" applyAlignment="1">
      <alignment horizontal="center"/>
    </xf>
    <xf numFmtId="0" fontId="7" fillId="0" borderId="15" xfId="11" applyBorder="1" applyAlignment="1">
      <alignment horizontal="center"/>
    </xf>
    <xf numFmtId="0" fontId="7" fillId="0" borderId="17" xfId="11" applyBorder="1" applyAlignment="1">
      <alignment horizontal="center"/>
    </xf>
    <xf numFmtId="49" fontId="7" fillId="0" borderId="1" xfId="11" applyNumberFormat="1" applyBorder="1" applyAlignment="1">
      <alignment horizontal="center"/>
    </xf>
    <xf numFmtId="49" fontId="7" fillId="0" borderId="14" xfId="11" applyNumberFormat="1" applyBorder="1" applyAlignment="1">
      <alignment horizontal="center"/>
    </xf>
    <xf numFmtId="0" fontId="6" fillId="0" borderId="0" xfId="0" applyFont="1" applyAlignment="1">
      <alignment horizontal="center"/>
    </xf>
  </cellXfs>
  <cellStyles count="26">
    <cellStyle name="Comma" xfId="1" builtinId="3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2 3" xfId="5" xr:uid="{00000000-0005-0000-0000-000004000000}"/>
    <cellStyle name="Comma 2 3 2" xfId="6" xr:uid="{00000000-0005-0000-0000-000005000000}"/>
    <cellStyle name="Comma 2 4" xfId="7" xr:uid="{00000000-0005-0000-0000-000006000000}"/>
    <cellStyle name="Comma 3" xfId="8" xr:uid="{00000000-0005-0000-0000-000007000000}"/>
    <cellStyle name="Currency" xfId="9" builtinId="4"/>
    <cellStyle name="Currency 2" xfId="10" xr:uid="{00000000-0005-0000-0000-000009000000}"/>
    <cellStyle name="Excel Built-in Normal" xfId="24" xr:uid="{CA8A1BF8-21CA-4CBB-9D2A-257A137DD287}"/>
    <cellStyle name="Normal" xfId="0" builtinId="0"/>
    <cellStyle name="Normal 2" xfId="11" xr:uid="{00000000-0005-0000-0000-00000B000000}"/>
    <cellStyle name="Normal 2 2" xfId="12" xr:uid="{00000000-0005-0000-0000-00000C000000}"/>
    <cellStyle name="Normal 3" xfId="13" xr:uid="{00000000-0005-0000-0000-00000D000000}"/>
    <cellStyle name="Normal 4" xfId="14" xr:uid="{00000000-0005-0000-0000-00000E000000}"/>
    <cellStyle name="Note 2" xfId="15" xr:uid="{00000000-0005-0000-0000-00000F000000}"/>
    <cellStyle name="Note 2 2" xfId="16" xr:uid="{00000000-0005-0000-0000-000010000000}"/>
    <cellStyle name="Percent" xfId="25" builtinId="5"/>
    <cellStyle name="Percent 2" xfId="17" xr:uid="{00000000-0005-0000-0000-000011000000}"/>
    <cellStyle name="Percent 2 2" xfId="18" xr:uid="{00000000-0005-0000-0000-000012000000}"/>
    <cellStyle name="Percent 2 2 2" xfId="19" xr:uid="{00000000-0005-0000-0000-000013000000}"/>
    <cellStyle name="Percent 2 3" xfId="20" xr:uid="{00000000-0005-0000-0000-000014000000}"/>
    <cellStyle name="Percent 3" xfId="21" xr:uid="{00000000-0005-0000-0000-000015000000}"/>
    <cellStyle name="Style 1" xfId="22" xr:uid="{00000000-0005-0000-0000-000016000000}"/>
    <cellStyle name="Style 1 2" xfId="23" xr:uid="{00000000-0005-0000-0000-000017000000}"/>
  </cellStyles>
  <dxfs count="2">
    <dxf>
      <fill>
        <patternFill patternType="solid">
          <bgColor indexed="34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EGLOBALSVR01/Accounting/Documents%20and%20Settings/daniela/Local%20Settings/Temporary%20Internet%20Files/Content.Outlook/3N6YZJ11/#25 Jan 31-09 rig 505 (2).xls" TargetMode="External"/><Relationship Id="rId1" Type="http://schemas.openxmlformats.org/officeDocument/2006/relationships/externalLinkPath" Target="/EGLOBALSVR01/Accounting/Documents%20and%20Settings/daniela/Local%20Settings/Temporary%20Internet%20Files/Content.Outlook/3N6YZJ11/#25 Jan 31-09 rig 505 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EGLOBALSVR01/Accounting/Energold%20Invoices/2009/Contract%20#54 Minera Parre&#241;a (Cienega)/# 1054 test template rig525.xls" TargetMode="External"/><Relationship Id="rId1" Type="http://schemas.openxmlformats.org/officeDocument/2006/relationships/externalLinkPath" Target="/EGLOBALSVR01/Accounting/Energold%20Invoices/2009/Contract%20#54 Minera Parre&#241;a (Cienega)/# 1054 test template rig5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voice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m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2"/>
  <sheetViews>
    <sheetView tabSelected="1" zoomScaleNormal="100" workbookViewId="0">
      <selection activeCell="C19" sqref="C19"/>
    </sheetView>
  </sheetViews>
  <sheetFormatPr defaultColWidth="9.140625" defaultRowHeight="12.75" x14ac:dyDescent="0.2"/>
  <cols>
    <col min="1" max="1" width="24.28515625" style="130" customWidth="1"/>
    <col min="2" max="2" width="21.85546875" style="130" customWidth="1"/>
    <col min="3" max="3" width="34.42578125" style="130" customWidth="1"/>
    <col min="4" max="4" width="12.28515625" style="130" customWidth="1"/>
    <col min="5" max="5" width="24" style="130" bestFit="1" customWidth="1"/>
    <col min="6" max="6" width="18.85546875" style="130" customWidth="1"/>
    <col min="7" max="7" width="9.140625" style="130" customWidth="1"/>
    <col min="8" max="8" width="9.85546875" style="130" bestFit="1" customWidth="1"/>
    <col min="9" max="9" width="9.7109375" style="130" bestFit="1" customWidth="1"/>
    <col min="10" max="16384" width="9.140625" style="130"/>
  </cols>
  <sheetData>
    <row r="1" spans="1:12" ht="20.25" x14ac:dyDescent="0.3">
      <c r="A1" s="176" t="s">
        <v>103</v>
      </c>
      <c r="B1" s="176"/>
      <c r="C1" s="176"/>
      <c r="D1" s="176"/>
      <c r="E1" s="176"/>
      <c r="F1" s="176"/>
    </row>
    <row r="2" spans="1:12" ht="15.75" x14ac:dyDescent="0.25">
      <c r="A2" s="177" t="s">
        <v>104</v>
      </c>
      <c r="B2" s="177"/>
      <c r="C2" s="177"/>
      <c r="D2" s="177"/>
      <c r="E2" s="177"/>
      <c r="F2" s="177"/>
    </row>
    <row r="3" spans="1:12" ht="15.75" x14ac:dyDescent="0.25">
      <c r="A3" s="177" t="s">
        <v>105</v>
      </c>
      <c r="B3" s="177"/>
      <c r="C3" s="177"/>
      <c r="D3" s="177"/>
      <c r="E3" s="177"/>
      <c r="F3" s="177"/>
    </row>
    <row r="4" spans="1:12" ht="15.75" x14ac:dyDescent="0.25">
      <c r="A4" s="177" t="s">
        <v>106</v>
      </c>
      <c r="B4" s="177"/>
      <c r="C4" s="177"/>
      <c r="D4" s="177"/>
      <c r="E4" s="177"/>
      <c r="F4" s="177"/>
    </row>
    <row r="5" spans="1:12" ht="15.75" x14ac:dyDescent="0.25">
      <c r="A5" s="177" t="s">
        <v>107</v>
      </c>
      <c r="B5" s="177"/>
      <c r="C5" s="177"/>
      <c r="D5" s="177"/>
      <c r="E5" s="177"/>
      <c r="F5" s="177"/>
    </row>
    <row r="6" spans="1:12" ht="14.25" x14ac:dyDescent="0.2">
      <c r="A6" s="178" t="s">
        <v>100</v>
      </c>
      <c r="B6" s="178"/>
      <c r="C6" s="178"/>
      <c r="D6" s="178"/>
      <c r="E6" s="178"/>
      <c r="F6" s="178"/>
    </row>
    <row r="7" spans="1:12" ht="15.75" x14ac:dyDescent="0.25">
      <c r="A7" s="179" t="s">
        <v>101</v>
      </c>
      <c r="B7" s="179"/>
      <c r="C7" s="179"/>
      <c r="D7" s="179"/>
      <c r="E7" s="179"/>
      <c r="F7" s="179"/>
    </row>
    <row r="8" spans="1:12" ht="15.75" x14ac:dyDescent="0.25">
      <c r="A8" s="177" t="s">
        <v>108</v>
      </c>
      <c r="B8" s="177"/>
      <c r="C8" s="177"/>
      <c r="D8" s="177"/>
      <c r="E8" s="177"/>
      <c r="F8" s="177"/>
    </row>
    <row r="9" spans="1:12" ht="16.5" thickBot="1" x14ac:dyDescent="0.3">
      <c r="A9" s="142"/>
      <c r="B9" s="138"/>
      <c r="C9" s="138"/>
      <c r="D9" s="138"/>
      <c r="E9" s="138"/>
      <c r="F9" s="138"/>
    </row>
    <row r="10" spans="1:12" ht="16.5" thickBot="1" x14ac:dyDescent="0.3">
      <c r="A10" s="173" t="s">
        <v>109</v>
      </c>
      <c r="B10" s="174"/>
      <c r="C10" s="174"/>
      <c r="D10" s="174"/>
      <c r="E10" s="174"/>
      <c r="F10" s="175"/>
    </row>
    <row r="11" spans="1:12" ht="15.75" x14ac:dyDescent="0.25">
      <c r="E11" s="135"/>
      <c r="F11" s="135"/>
    </row>
    <row r="12" spans="1:12" ht="15.75" x14ac:dyDescent="0.25">
      <c r="A12" s="139"/>
      <c r="B12" s="133"/>
      <c r="F12" s="135"/>
      <c r="L12" s="135"/>
    </row>
    <row r="13" spans="1:12" ht="15.75" x14ac:dyDescent="0.25">
      <c r="A13" s="139" t="s">
        <v>119</v>
      </c>
      <c r="B13" s="133"/>
      <c r="F13" s="135"/>
      <c r="L13" s="135"/>
    </row>
    <row r="14" spans="1:12" ht="15.75" x14ac:dyDescent="0.25">
      <c r="A14" s="139" t="s">
        <v>120</v>
      </c>
      <c r="B14" s="133"/>
      <c r="F14" s="135"/>
      <c r="L14" s="135"/>
    </row>
    <row r="15" spans="1:12" ht="15.75" x14ac:dyDescent="0.25">
      <c r="A15" s="139" t="s">
        <v>123</v>
      </c>
      <c r="B15" s="133"/>
    </row>
    <row r="16" spans="1:12" ht="15.75" x14ac:dyDescent="0.25">
      <c r="A16" s="139" t="s">
        <v>121</v>
      </c>
      <c r="B16" s="133"/>
    </row>
    <row r="17" spans="1:7" ht="15.75" x14ac:dyDescent="0.25">
      <c r="A17" s="139" t="s">
        <v>117</v>
      </c>
      <c r="B17" s="133"/>
    </row>
    <row r="18" spans="1:7" ht="15.75" x14ac:dyDescent="0.25">
      <c r="A18" s="139" t="s">
        <v>118</v>
      </c>
      <c r="B18" s="133"/>
    </row>
    <row r="19" spans="1:7" ht="15.75" x14ac:dyDescent="0.25">
      <c r="A19" s="139"/>
      <c r="B19" s="133"/>
    </row>
    <row r="20" spans="1:7" ht="15.75" x14ac:dyDescent="0.25">
      <c r="A20" s="139"/>
      <c r="B20" s="133"/>
    </row>
    <row r="21" spans="1:7" x14ac:dyDescent="0.2">
      <c r="A21" s="148"/>
      <c r="B21" s="144"/>
      <c r="C21" s="136"/>
      <c r="D21" s="136"/>
      <c r="E21" s="144" t="s">
        <v>110</v>
      </c>
      <c r="F21" s="136" t="s">
        <v>143</v>
      </c>
      <c r="G21" s="136"/>
    </row>
    <row r="22" spans="1:7" x14ac:dyDescent="0.2">
      <c r="A22" s="148"/>
      <c r="B22" s="144"/>
      <c r="C22" s="136"/>
      <c r="D22" s="136"/>
      <c r="E22" s="144" t="s">
        <v>111</v>
      </c>
      <c r="F22" s="136" t="s">
        <v>124</v>
      </c>
      <c r="G22" s="136"/>
    </row>
    <row r="23" spans="1:7" x14ac:dyDescent="0.2">
      <c r="A23" s="144"/>
      <c r="B23" s="144"/>
      <c r="C23" s="136"/>
      <c r="D23" s="136"/>
      <c r="E23" s="144"/>
      <c r="F23" s="136"/>
      <c r="G23" s="136"/>
    </row>
    <row r="24" spans="1:7" x14ac:dyDescent="0.2">
      <c r="A24" s="144"/>
      <c r="B24" s="144"/>
      <c r="C24" s="136"/>
      <c r="D24" s="136"/>
      <c r="E24" s="136"/>
      <c r="F24" s="136"/>
      <c r="G24" s="136"/>
    </row>
    <row r="25" spans="1:7" x14ac:dyDescent="0.2">
      <c r="A25" s="144" t="s">
        <v>0</v>
      </c>
      <c r="B25" s="136">
        <v>7257</v>
      </c>
      <c r="C25" s="149"/>
      <c r="D25" s="150"/>
      <c r="E25" s="144" t="s">
        <v>112</v>
      </c>
      <c r="F25" s="151" t="s">
        <v>122</v>
      </c>
      <c r="G25" s="136"/>
    </row>
    <row r="26" spans="1:7" x14ac:dyDescent="0.2">
      <c r="A26" s="144"/>
      <c r="B26" s="136"/>
      <c r="C26" s="149"/>
      <c r="D26" s="136"/>
      <c r="E26" s="136"/>
      <c r="F26" s="136"/>
      <c r="G26" s="136"/>
    </row>
    <row r="27" spans="1:7" x14ac:dyDescent="0.2">
      <c r="A27" s="144"/>
      <c r="B27" s="136"/>
      <c r="C27" s="149"/>
      <c r="D27" s="136"/>
      <c r="E27" s="136"/>
      <c r="F27" s="136"/>
      <c r="G27" s="136"/>
    </row>
    <row r="28" spans="1:7" x14ac:dyDescent="0.2">
      <c r="A28" s="144"/>
      <c r="B28" s="136"/>
      <c r="C28" s="149"/>
      <c r="D28" s="136"/>
      <c r="E28" s="136"/>
      <c r="F28" s="136"/>
      <c r="G28" s="136"/>
    </row>
    <row r="29" spans="1:7" x14ac:dyDescent="0.2">
      <c r="A29" s="144"/>
      <c r="B29" s="144"/>
      <c r="C29" s="149"/>
      <c r="D29" s="136"/>
      <c r="E29" s="136"/>
      <c r="F29" s="136"/>
      <c r="G29" s="136"/>
    </row>
    <row r="30" spans="1:7" x14ac:dyDescent="0.2">
      <c r="A30" s="136"/>
      <c r="B30" s="144"/>
      <c r="C30" s="136"/>
      <c r="D30" s="136"/>
      <c r="E30" s="136"/>
      <c r="F30" s="152" t="s">
        <v>99</v>
      </c>
      <c r="G30" s="136"/>
    </row>
    <row r="31" spans="1:7" x14ac:dyDescent="0.2">
      <c r="A31" s="153"/>
      <c r="B31" s="136" t="s">
        <v>125</v>
      </c>
      <c r="C31" s="136"/>
      <c r="D31" s="136"/>
      <c r="E31" s="136"/>
      <c r="F31" s="154">
        <f>'Mobilisation '!H20</f>
        <v>11513.348297709999</v>
      </c>
      <c r="G31" s="136"/>
    </row>
    <row r="32" spans="1:7" x14ac:dyDescent="0.2">
      <c r="A32" s="153"/>
      <c r="B32" s="136"/>
      <c r="C32" s="136"/>
      <c r="D32" s="145"/>
      <c r="E32" s="136"/>
      <c r="F32" s="155"/>
      <c r="G32" s="136"/>
    </row>
    <row r="33" spans="1:9" x14ac:dyDescent="0.2">
      <c r="A33" s="153"/>
      <c r="B33" s="161"/>
      <c r="C33" s="136"/>
      <c r="D33" s="136"/>
      <c r="E33" s="136"/>
      <c r="F33" s="156"/>
      <c r="G33" s="136"/>
    </row>
    <row r="34" spans="1:9" x14ac:dyDescent="0.2">
      <c r="A34" s="144"/>
      <c r="C34" s="136"/>
      <c r="D34" s="136"/>
      <c r="E34" s="136"/>
      <c r="F34" s="156"/>
      <c r="G34" s="136"/>
    </row>
    <row r="35" spans="1:9" x14ac:dyDescent="0.2">
      <c r="A35" s="153"/>
      <c r="B35" s="144"/>
      <c r="C35" s="136"/>
      <c r="D35" s="136"/>
      <c r="E35" s="157"/>
      <c r="F35" s="154"/>
      <c r="G35" s="136"/>
    </row>
    <row r="36" spans="1:9" x14ac:dyDescent="0.2">
      <c r="A36" s="153"/>
      <c r="B36" s="144"/>
      <c r="C36" s="136"/>
      <c r="D36" s="136"/>
      <c r="E36" s="157"/>
      <c r="F36" s="154"/>
      <c r="G36" s="136"/>
    </row>
    <row r="37" spans="1:9" x14ac:dyDescent="0.2">
      <c r="A37" s="153"/>
      <c r="B37" s="144"/>
      <c r="C37" s="136"/>
      <c r="D37" s="136"/>
      <c r="E37" s="136"/>
      <c r="F37" s="158"/>
      <c r="G37" s="136"/>
    </row>
    <row r="38" spans="1:9" x14ac:dyDescent="0.2">
      <c r="A38" s="153"/>
      <c r="B38" s="144"/>
      <c r="C38" s="136"/>
      <c r="D38" s="159"/>
      <c r="E38" s="136"/>
      <c r="F38" s="160"/>
      <c r="G38" s="136"/>
    </row>
    <row r="39" spans="1:9" x14ac:dyDescent="0.2">
      <c r="A39" s="153"/>
      <c r="B39" s="144"/>
      <c r="C39" s="136"/>
      <c r="D39" s="136"/>
      <c r="E39" s="136"/>
      <c r="F39" s="158"/>
      <c r="G39" s="136"/>
    </row>
    <row r="40" spans="1:9" x14ac:dyDescent="0.2">
      <c r="A40" s="153"/>
      <c r="B40" s="144"/>
      <c r="C40" s="136"/>
      <c r="D40" s="136"/>
      <c r="E40" s="136"/>
      <c r="F40" s="158"/>
      <c r="G40" s="136"/>
    </row>
    <row r="41" spans="1:9" ht="13.5" thickBot="1" x14ac:dyDescent="0.25">
      <c r="A41" s="141" t="s">
        <v>113</v>
      </c>
      <c r="B41" s="146"/>
      <c r="C41" s="143"/>
      <c r="D41" s="143"/>
      <c r="E41" s="143"/>
      <c r="F41" s="147">
        <f>F31</f>
        <v>11513.348297709999</v>
      </c>
      <c r="G41" s="166"/>
      <c r="I41" s="131"/>
    </row>
    <row r="42" spans="1:9" s="134" customFormat="1" x14ac:dyDescent="0.2">
      <c r="A42" s="140" t="s">
        <v>9</v>
      </c>
      <c r="B42" s="144"/>
      <c r="C42" s="136"/>
      <c r="D42" s="136"/>
      <c r="E42" s="136"/>
      <c r="F42" s="136"/>
      <c r="G42" s="136"/>
    </row>
    <row r="43" spans="1:9" x14ac:dyDescent="0.2">
      <c r="A43" s="136" t="s">
        <v>102</v>
      </c>
      <c r="B43" s="136"/>
      <c r="C43" s="136"/>
      <c r="D43" s="136"/>
      <c r="E43" s="136"/>
      <c r="F43" s="136"/>
      <c r="G43" s="136"/>
    </row>
    <row r="44" spans="1:9" x14ac:dyDescent="0.2">
      <c r="A44" s="136" t="s">
        <v>114</v>
      </c>
      <c r="B44" s="136"/>
      <c r="C44" s="136"/>
      <c r="D44" s="136"/>
      <c r="E44" s="136"/>
      <c r="F44" s="136"/>
      <c r="G44" s="136"/>
    </row>
    <row r="45" spans="1:9" x14ac:dyDescent="0.2">
      <c r="A45" s="136" t="s">
        <v>115</v>
      </c>
      <c r="B45" s="136"/>
      <c r="C45" s="136"/>
      <c r="D45" s="136"/>
      <c r="E45" s="136"/>
      <c r="F45" s="136"/>
      <c r="G45" s="136"/>
    </row>
    <row r="46" spans="1:9" x14ac:dyDescent="0.2">
      <c r="A46" s="136" t="s">
        <v>116</v>
      </c>
      <c r="B46" s="136"/>
      <c r="C46" s="136"/>
      <c r="D46" s="136"/>
      <c r="E46" s="136"/>
      <c r="F46" s="136"/>
      <c r="G46" s="136"/>
    </row>
    <row r="47" spans="1:9" x14ac:dyDescent="0.2">
      <c r="A47" s="132"/>
    </row>
    <row r="48" spans="1:9" x14ac:dyDescent="0.2">
      <c r="A48" s="132"/>
    </row>
    <row r="49" spans="1:10" s="136" customFormat="1" x14ac:dyDescent="0.2">
      <c r="J49" s="137"/>
    </row>
    <row r="50" spans="1:10" s="136" customFormat="1" x14ac:dyDescent="0.2">
      <c r="J50" s="137"/>
    </row>
    <row r="51" spans="1:10" s="136" customFormat="1" x14ac:dyDescent="0.2"/>
    <row r="52" spans="1:10" s="136" customFormat="1" x14ac:dyDescent="0.2">
      <c r="J52" s="137"/>
    </row>
    <row r="53" spans="1:10" s="136" customFormat="1" x14ac:dyDescent="0.2">
      <c r="A53" s="140"/>
    </row>
    <row r="54" spans="1:10" x14ac:dyDescent="0.2">
      <c r="A54" s="140"/>
    </row>
    <row r="55" spans="1:10" x14ac:dyDescent="0.2">
      <c r="A55" s="132"/>
    </row>
    <row r="56" spans="1:10" x14ac:dyDescent="0.2">
      <c r="A56" s="132"/>
    </row>
    <row r="57" spans="1:10" x14ac:dyDescent="0.2">
      <c r="A57" s="132"/>
    </row>
    <row r="58" spans="1:10" x14ac:dyDescent="0.2">
      <c r="A58" s="132"/>
    </row>
    <row r="59" spans="1:10" x14ac:dyDescent="0.2">
      <c r="A59" s="132"/>
    </row>
    <row r="60" spans="1:10" x14ac:dyDescent="0.2">
      <c r="A60" s="132"/>
    </row>
    <row r="61" spans="1:10" x14ac:dyDescent="0.2">
      <c r="A61" s="132"/>
    </row>
    <row r="62" spans="1:10" x14ac:dyDescent="0.2">
      <c r="A62" s="132"/>
    </row>
    <row r="63" spans="1:10" x14ac:dyDescent="0.2">
      <c r="A63" s="132"/>
    </row>
    <row r="64" spans="1:10" x14ac:dyDescent="0.2">
      <c r="A64" s="132"/>
    </row>
    <row r="65" spans="1:1" x14ac:dyDescent="0.2">
      <c r="A65" s="132"/>
    </row>
    <row r="66" spans="1:1" x14ac:dyDescent="0.2">
      <c r="A66" s="132"/>
    </row>
    <row r="67" spans="1:1" x14ac:dyDescent="0.2">
      <c r="A67" s="132"/>
    </row>
    <row r="68" spans="1:1" x14ac:dyDescent="0.2">
      <c r="A68" s="132"/>
    </row>
    <row r="69" spans="1:1" x14ac:dyDescent="0.2">
      <c r="A69" s="132"/>
    </row>
    <row r="70" spans="1:1" x14ac:dyDescent="0.2">
      <c r="A70" s="132"/>
    </row>
    <row r="71" spans="1:1" x14ac:dyDescent="0.2">
      <c r="A71" s="132"/>
    </row>
    <row r="72" spans="1:1" x14ac:dyDescent="0.2">
      <c r="A72" s="132"/>
    </row>
    <row r="73" spans="1:1" x14ac:dyDescent="0.2">
      <c r="A73" s="132"/>
    </row>
    <row r="74" spans="1:1" x14ac:dyDescent="0.2">
      <c r="A74" s="132"/>
    </row>
    <row r="75" spans="1:1" x14ac:dyDescent="0.2">
      <c r="A75" s="132"/>
    </row>
    <row r="76" spans="1:1" x14ac:dyDescent="0.2">
      <c r="A76" s="132"/>
    </row>
    <row r="77" spans="1:1" x14ac:dyDescent="0.2">
      <c r="A77" s="132"/>
    </row>
    <row r="78" spans="1:1" x14ac:dyDescent="0.2">
      <c r="A78" s="132"/>
    </row>
    <row r="79" spans="1:1" x14ac:dyDescent="0.2">
      <c r="A79" s="132"/>
    </row>
    <row r="80" spans="1:1" x14ac:dyDescent="0.2">
      <c r="A80" s="132"/>
    </row>
    <row r="81" spans="1:1" x14ac:dyDescent="0.2">
      <c r="A81" s="132"/>
    </row>
    <row r="82" spans="1:1" x14ac:dyDescent="0.2">
      <c r="A82" s="132"/>
    </row>
    <row r="83" spans="1:1" x14ac:dyDescent="0.2">
      <c r="A83" s="132"/>
    </row>
    <row r="84" spans="1:1" x14ac:dyDescent="0.2">
      <c r="A84" s="132"/>
    </row>
    <row r="85" spans="1:1" x14ac:dyDescent="0.2">
      <c r="A85" s="132"/>
    </row>
    <row r="86" spans="1:1" x14ac:dyDescent="0.2">
      <c r="A86" s="132"/>
    </row>
    <row r="87" spans="1:1" x14ac:dyDescent="0.2">
      <c r="A87" s="132"/>
    </row>
    <row r="88" spans="1:1" x14ac:dyDescent="0.2">
      <c r="A88" s="132"/>
    </row>
    <row r="89" spans="1:1" x14ac:dyDescent="0.2">
      <c r="A89" s="132"/>
    </row>
    <row r="90" spans="1:1" x14ac:dyDescent="0.2">
      <c r="A90" s="132"/>
    </row>
    <row r="91" spans="1:1" x14ac:dyDescent="0.2">
      <c r="A91" s="132"/>
    </row>
    <row r="92" spans="1:1" x14ac:dyDescent="0.2">
      <c r="A92" s="132"/>
    </row>
  </sheetData>
  <mergeCells count="9">
    <mergeCell ref="A10:F10"/>
    <mergeCell ref="A1:F1"/>
    <mergeCell ref="A2:F2"/>
    <mergeCell ref="A3:F3"/>
    <mergeCell ref="A4:F4"/>
    <mergeCell ref="A5:F5"/>
    <mergeCell ref="A6:F6"/>
    <mergeCell ref="A7:F7"/>
    <mergeCell ref="A8:F8"/>
  </mergeCells>
  <phoneticPr fontId="0" type="noConversion"/>
  <printOptions horizontalCentered="1"/>
  <pageMargins left="0.23622047244094491" right="0.23622047244094491" top="0.47244094488188981" bottom="0.15748031496062992" header="0.51181102362204722" footer="0.27559055118110237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2E86D-F60D-4530-9EB6-A940A9882E10}">
  <dimension ref="A2:H21"/>
  <sheetViews>
    <sheetView workbookViewId="0">
      <selection activeCell="B24" sqref="B24"/>
    </sheetView>
  </sheetViews>
  <sheetFormatPr defaultRowHeight="15" x14ac:dyDescent="0.25"/>
  <cols>
    <col min="1" max="1" width="32.42578125" style="163" customWidth="1"/>
    <col min="2" max="2" width="44.5703125" style="163" bestFit="1" customWidth="1"/>
    <col min="3" max="3" width="9.140625" style="163"/>
    <col min="4" max="4" width="12.85546875" style="163" bestFit="1" customWidth="1"/>
    <col min="5" max="5" width="9" style="163" bestFit="1" customWidth="1"/>
    <col min="6" max="6" width="10.42578125" style="163" bestFit="1" customWidth="1"/>
    <col min="7" max="7" width="9.140625" style="163"/>
    <col min="8" max="8" width="11.5703125" style="163" bestFit="1" customWidth="1"/>
    <col min="9" max="16384" width="9.140625" style="163"/>
  </cols>
  <sheetData>
    <row r="2" spans="1:8" x14ac:dyDescent="0.25">
      <c r="A2" s="162" t="s">
        <v>119</v>
      </c>
    </row>
    <row r="3" spans="1:8" x14ac:dyDescent="0.25">
      <c r="A3" s="162" t="s">
        <v>120</v>
      </c>
    </row>
    <row r="4" spans="1:8" x14ac:dyDescent="0.25">
      <c r="A4" s="162" t="s">
        <v>123</v>
      </c>
    </row>
    <row r="5" spans="1:8" x14ac:dyDescent="0.25">
      <c r="A5" s="162" t="s">
        <v>121</v>
      </c>
    </row>
    <row r="6" spans="1:8" x14ac:dyDescent="0.25">
      <c r="A6" s="162" t="s">
        <v>117</v>
      </c>
    </row>
    <row r="7" spans="1:8" x14ac:dyDescent="0.25">
      <c r="A7" s="162" t="s">
        <v>118</v>
      </c>
    </row>
    <row r="9" spans="1:8" x14ac:dyDescent="0.25">
      <c r="G9" s="164">
        <v>0.15</v>
      </c>
    </row>
    <row r="10" spans="1:8" x14ac:dyDescent="0.25">
      <c r="A10" s="170" t="s">
        <v>109</v>
      </c>
      <c r="B10" s="170" t="s">
        <v>126</v>
      </c>
      <c r="C10" s="170" t="s">
        <v>127</v>
      </c>
      <c r="D10" s="170" t="s">
        <v>128</v>
      </c>
      <c r="E10" s="170" t="s">
        <v>129</v>
      </c>
      <c r="F10" s="170" t="s">
        <v>130</v>
      </c>
      <c r="G10" s="170" t="s">
        <v>131</v>
      </c>
      <c r="H10" s="170" t="s">
        <v>132</v>
      </c>
    </row>
    <row r="11" spans="1:8" x14ac:dyDescent="0.25">
      <c r="A11" s="165">
        <v>1128665</v>
      </c>
      <c r="B11" s="163" t="s">
        <v>133</v>
      </c>
      <c r="C11" s="163" t="s">
        <v>134</v>
      </c>
      <c r="D11" s="167">
        <v>2118</v>
      </c>
      <c r="E11" s="163">
        <v>1.3594200000000001</v>
      </c>
      <c r="F11" s="167">
        <f>E11*D11</f>
        <v>2879.2515600000002</v>
      </c>
    </row>
    <row r="12" spans="1:8" x14ac:dyDescent="0.25">
      <c r="A12" s="165">
        <v>3011220880</v>
      </c>
      <c r="B12" s="163" t="s">
        <v>133</v>
      </c>
      <c r="C12" s="163" t="s">
        <v>134</v>
      </c>
      <c r="D12" s="167">
        <v>440.7</v>
      </c>
      <c r="E12" s="163">
        <v>1.3594200000000001</v>
      </c>
      <c r="F12" s="167">
        <f>E12*D12</f>
        <v>599.09639400000003</v>
      </c>
    </row>
    <row r="13" spans="1:8" x14ac:dyDescent="0.25">
      <c r="A13" s="163" t="s">
        <v>135</v>
      </c>
      <c r="B13" s="163" t="s">
        <v>136</v>
      </c>
      <c r="C13" s="163" t="s">
        <v>137</v>
      </c>
      <c r="D13" s="167">
        <v>780</v>
      </c>
      <c r="E13" s="163">
        <v>1.1744399999999999</v>
      </c>
      <c r="F13" s="167">
        <f t="shared" ref="F13:F17" si="0">E13*D13</f>
        <v>916.06319999999994</v>
      </c>
    </row>
    <row r="14" spans="1:8" x14ac:dyDescent="0.25">
      <c r="A14" s="163" t="s">
        <v>138</v>
      </c>
      <c r="B14" s="163" t="s">
        <v>136</v>
      </c>
      <c r="C14" s="163" t="s">
        <v>137</v>
      </c>
      <c r="D14" s="167">
        <v>2200</v>
      </c>
      <c r="E14" s="163">
        <v>1.1744399999999999</v>
      </c>
      <c r="F14" s="167">
        <f t="shared" si="0"/>
        <v>2583.768</v>
      </c>
    </row>
    <row r="15" spans="1:8" x14ac:dyDescent="0.25">
      <c r="A15" s="171">
        <v>7908101079100</v>
      </c>
      <c r="B15" s="163" t="s">
        <v>136</v>
      </c>
      <c r="C15" s="163" t="s">
        <v>134</v>
      </c>
      <c r="D15" s="167">
        <v>488.17</v>
      </c>
      <c r="E15" s="163">
        <v>1.3594200000000001</v>
      </c>
      <c r="F15" s="167">
        <f t="shared" si="0"/>
        <v>663.62806140000009</v>
      </c>
    </row>
    <row r="16" spans="1:8" x14ac:dyDescent="0.25">
      <c r="A16" s="163" t="s">
        <v>140</v>
      </c>
      <c r="B16" s="163" t="s">
        <v>141</v>
      </c>
      <c r="C16" s="163" t="s">
        <v>139</v>
      </c>
      <c r="D16" s="167">
        <v>285000</v>
      </c>
      <c r="E16" s="172">
        <v>6.8000000000000005E-4</v>
      </c>
      <c r="F16" s="167">
        <f t="shared" si="0"/>
        <v>193.8</v>
      </c>
    </row>
    <row r="17" spans="1:8" x14ac:dyDescent="0.25">
      <c r="A17" s="163" t="s">
        <v>140</v>
      </c>
      <c r="B17" s="163" t="s">
        <v>142</v>
      </c>
      <c r="C17" s="163" t="s">
        <v>139</v>
      </c>
      <c r="D17" s="167">
        <v>3200000</v>
      </c>
      <c r="E17" s="172">
        <v>6.8000000000000005E-4</v>
      </c>
      <c r="F17" s="167">
        <f t="shared" si="0"/>
        <v>2176</v>
      </c>
    </row>
    <row r="20" spans="1:8" ht="15.75" thickBot="1" x14ac:dyDescent="0.3">
      <c r="F20" s="168">
        <f>SUM(F11:F19)</f>
        <v>10011.607215399999</v>
      </c>
      <c r="G20" s="168">
        <f>F20*G9</f>
        <v>1501.7410823099999</v>
      </c>
      <c r="H20" s="169">
        <f>SUM(F20:G20)</f>
        <v>11513.348297709999</v>
      </c>
    </row>
    <row r="21" spans="1:8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466"/>
  <sheetViews>
    <sheetView view="pageBreakPreview" topLeftCell="T1" zoomScale="75" zoomScaleNormal="100" zoomScaleSheetLayoutView="75" workbookViewId="0">
      <selection activeCell="AH8" sqref="AH8"/>
    </sheetView>
  </sheetViews>
  <sheetFormatPr defaultColWidth="9.140625" defaultRowHeight="12.75" x14ac:dyDescent="0.2"/>
  <cols>
    <col min="1" max="1" width="10" style="9" customWidth="1"/>
    <col min="2" max="2" width="6" style="9" customWidth="1"/>
    <col min="3" max="3" width="11.140625" style="9" customWidth="1"/>
    <col min="4" max="9" width="9.140625" style="9" customWidth="1"/>
    <col min="10" max="10" width="6.42578125" style="5" customWidth="1"/>
    <col min="11" max="11" width="6.7109375" style="5" customWidth="1"/>
    <col min="12" max="12" width="5.28515625" style="9" customWidth="1"/>
    <col min="13" max="25" width="8.7109375" style="7" customWidth="1"/>
    <col min="26" max="26" width="9.85546875" style="8" bestFit="1" customWidth="1"/>
    <col min="27" max="28" width="9.28515625" style="9" bestFit="1" customWidth="1"/>
    <col min="29" max="29" width="10.7109375" style="9" customWidth="1"/>
    <col min="30" max="30" width="11.28515625" style="9" customWidth="1"/>
    <col min="31" max="31" width="13.28515625" style="9" customWidth="1"/>
    <col min="32" max="32" width="12.140625" style="9" customWidth="1"/>
    <col min="33" max="33" width="9.85546875" style="9" customWidth="1"/>
    <col min="34" max="34" width="8.140625" style="9" customWidth="1"/>
    <col min="35" max="35" width="7.42578125" style="9" customWidth="1"/>
    <col min="36" max="36" width="10.42578125" style="9" customWidth="1"/>
    <col min="37" max="37" width="9.28515625" style="9" customWidth="1"/>
    <col min="38" max="38" width="9.28515625" style="9" hidden="1" customWidth="1"/>
    <col min="39" max="39" width="12.28515625" style="9" hidden="1" customWidth="1"/>
    <col min="40" max="40" width="11.28515625" style="9" hidden="1" customWidth="1"/>
    <col min="41" max="41" width="10.85546875" style="9" hidden="1" customWidth="1"/>
    <col min="42" max="42" width="14.42578125" style="9" hidden="1" customWidth="1"/>
    <col min="43" max="43" width="15.42578125" style="9" hidden="1" customWidth="1"/>
    <col min="44" max="44" width="11.42578125" style="9" hidden="1" customWidth="1"/>
    <col min="45" max="45" width="11.7109375" style="9" hidden="1" customWidth="1"/>
    <col min="46" max="46" width="9.28515625" style="9" hidden="1" customWidth="1"/>
    <col min="47" max="47" width="0" style="9" hidden="1" customWidth="1"/>
    <col min="48" max="55" width="9.140625" style="9" customWidth="1"/>
    <col min="56" max="16384" width="9.140625" style="9"/>
  </cols>
  <sheetData>
    <row r="1" spans="1:60" ht="15.75" x14ac:dyDescent="0.25">
      <c r="A1" s="1" t="e">
        <f>+#REF!</f>
        <v>#REF!</v>
      </c>
      <c r="B1" s="2"/>
      <c r="C1" s="3"/>
      <c r="J1" s="4"/>
      <c r="L1" s="3"/>
      <c r="M1" s="6"/>
      <c r="AD1" s="29"/>
      <c r="AE1" s="29"/>
      <c r="AF1" s="29"/>
    </row>
    <row r="2" spans="1:60" ht="15" x14ac:dyDescent="0.25">
      <c r="A2" s="2" t="e">
        <f>+#REF!</f>
        <v>#REF!</v>
      </c>
      <c r="B2" s="2"/>
      <c r="C2" s="3"/>
      <c r="J2" s="4"/>
      <c r="K2" s="10"/>
      <c r="L2" s="3"/>
      <c r="M2" s="6"/>
      <c r="AD2" s="22"/>
      <c r="AE2" s="22"/>
      <c r="AF2" s="22"/>
      <c r="AG2" s="126" t="s">
        <v>98</v>
      </c>
      <c r="AH2" s="127"/>
      <c r="AI2" s="128"/>
      <c r="AJ2" s="129"/>
      <c r="AK2" s="12"/>
      <c r="AL2" s="12"/>
      <c r="AM2" s="112" t="s">
        <v>80</v>
      </c>
      <c r="AN2" s="12"/>
      <c r="AO2" s="13"/>
      <c r="AP2" s="89" t="e">
        <f>+AC14</f>
        <v>#REF!</v>
      </c>
      <c r="AQ2" s="89" t="e">
        <f>AE14</f>
        <v>#REF!</v>
      </c>
      <c r="AR2" s="12"/>
      <c r="AS2" s="12"/>
      <c r="AT2" s="12"/>
    </row>
    <row r="3" spans="1:60" x14ac:dyDescent="0.2">
      <c r="A3" s="2" t="s">
        <v>0</v>
      </c>
      <c r="B3" s="2" t="e">
        <f>+#REF!</f>
        <v>#REF!</v>
      </c>
      <c r="C3" s="3"/>
      <c r="E3" s="6"/>
      <c r="F3" s="7"/>
      <c r="J3" s="4"/>
      <c r="L3" s="3" t="s">
        <v>68</v>
      </c>
      <c r="M3" s="6" t="e">
        <f>+#REF!</f>
        <v>#REF!</v>
      </c>
      <c r="AB3" s="180" t="s">
        <v>15</v>
      </c>
      <c r="AC3" s="180"/>
      <c r="AD3" s="9">
        <f>+AV52</f>
        <v>0</v>
      </c>
      <c r="AE3" s="9">
        <f>AX52</f>
        <v>0</v>
      </c>
      <c r="AF3" s="9">
        <f>AZ52</f>
        <v>0</v>
      </c>
      <c r="AH3" s="13"/>
      <c r="AM3" s="113" t="e">
        <f>+M5</f>
        <v>#REF!</v>
      </c>
    </row>
    <row r="4" spans="1:60" x14ac:dyDescent="0.2">
      <c r="A4" s="2"/>
      <c r="B4" s="2"/>
      <c r="C4" s="3"/>
      <c r="E4" s="6"/>
      <c r="F4" s="7"/>
      <c r="J4" s="4"/>
      <c r="K4" s="10"/>
      <c r="L4" s="3"/>
      <c r="M4" s="6"/>
      <c r="AB4" s="180" t="s">
        <v>16</v>
      </c>
      <c r="AC4" s="180"/>
      <c r="AD4" s="9">
        <f>+AW52</f>
        <v>0</v>
      </c>
      <c r="AE4" s="9">
        <f>AY52</f>
        <v>0</v>
      </c>
      <c r="AF4" s="9">
        <f>BA52</f>
        <v>0</v>
      </c>
      <c r="AH4" s="23"/>
    </row>
    <row r="5" spans="1:60" x14ac:dyDescent="0.2">
      <c r="A5" s="2" t="s">
        <v>17</v>
      </c>
      <c r="B5" s="2"/>
      <c r="C5" s="2"/>
      <c r="E5" s="6"/>
      <c r="F5" s="7"/>
      <c r="J5" s="10"/>
      <c r="K5" s="10"/>
      <c r="L5" s="3"/>
      <c r="M5" s="6" t="e">
        <f>+'[1]Invoice '!E12</f>
        <v>#REF!</v>
      </c>
      <c r="AB5" s="180" t="s">
        <v>18</v>
      </c>
      <c r="AC5" s="180"/>
      <c r="AD5" s="9">
        <f>+AC52</f>
        <v>0</v>
      </c>
      <c r="AE5" s="9">
        <f>AF52</f>
        <v>0</v>
      </c>
      <c r="AF5" s="9">
        <f>AI52</f>
        <v>0</v>
      </c>
      <c r="AH5" s="23"/>
      <c r="AM5" s="87" t="s">
        <v>81</v>
      </c>
      <c r="AN5" s="23">
        <f>AD2</f>
        <v>0</v>
      </c>
      <c r="AO5" s="23">
        <f>AD1</f>
        <v>0</v>
      </c>
    </row>
    <row r="6" spans="1:60" x14ac:dyDescent="0.2">
      <c r="A6" s="2"/>
      <c r="B6" s="2"/>
      <c r="C6" s="2"/>
      <c r="E6" s="24"/>
      <c r="F6" s="25"/>
      <c r="J6" s="10"/>
      <c r="K6" s="10"/>
      <c r="L6" s="3"/>
      <c r="M6" s="24" t="s">
        <v>1</v>
      </c>
      <c r="N6" s="25" t="s">
        <v>2</v>
      </c>
      <c r="AB6" s="180" t="s">
        <v>19</v>
      </c>
      <c r="AC6" s="180"/>
      <c r="AD6" s="9">
        <f>+AD52</f>
        <v>0</v>
      </c>
      <c r="AE6" s="9">
        <f>AG52</f>
        <v>0</v>
      </c>
      <c r="AF6" s="9">
        <f>AJ52</f>
        <v>0</v>
      </c>
      <c r="AM6" s="23"/>
      <c r="AN6" s="23">
        <f>AE2</f>
        <v>0</v>
      </c>
      <c r="AO6" s="23">
        <f>AE1</f>
        <v>0</v>
      </c>
    </row>
    <row r="7" spans="1:60" x14ac:dyDescent="0.2">
      <c r="A7" s="2" t="s">
        <v>20</v>
      </c>
      <c r="B7" s="2"/>
      <c r="C7" s="2"/>
      <c r="E7" s="114"/>
      <c r="F7" s="7"/>
      <c r="J7" s="10"/>
      <c r="K7" s="10"/>
      <c r="L7" s="3"/>
      <c r="M7" s="114">
        <f>SUM(J18:J49)</f>
        <v>0</v>
      </c>
      <c r="N7" s="7">
        <f>+M7*0.3048</f>
        <v>0</v>
      </c>
      <c r="AM7" s="23"/>
      <c r="AN7" s="23">
        <f>AF2</f>
        <v>0</v>
      </c>
      <c r="AO7" s="23">
        <f>AF1</f>
        <v>0</v>
      </c>
    </row>
    <row r="8" spans="1:60" x14ac:dyDescent="0.2">
      <c r="A8" s="2" t="s">
        <v>21</v>
      </c>
      <c r="B8" s="2"/>
      <c r="C8" s="2"/>
      <c r="E8" s="114"/>
      <c r="F8" s="7"/>
      <c r="J8" s="10"/>
      <c r="K8" s="10"/>
      <c r="L8" s="3"/>
      <c r="M8" s="114">
        <f>SUM(K18:K49)</f>
        <v>0</v>
      </c>
      <c r="N8" s="7">
        <f>+M8*0.3048</f>
        <v>0</v>
      </c>
      <c r="AB8" s="180" t="s">
        <v>22</v>
      </c>
      <c r="AC8" s="180"/>
      <c r="AD8" s="26" t="e">
        <f>+AD5/AD3</f>
        <v>#DIV/0!</v>
      </c>
      <c r="AE8" s="26" t="e">
        <f>+AE5/AE3</f>
        <v>#DIV/0!</v>
      </c>
      <c r="AF8" s="26" t="e">
        <f>+AF5/AF3</f>
        <v>#DIV/0!</v>
      </c>
      <c r="AG8" s="26"/>
      <c r="AH8" s="26"/>
      <c r="AI8" s="26"/>
      <c r="AJ8" s="26"/>
      <c r="AK8" s="26"/>
      <c r="AL8" s="26"/>
      <c r="AM8" s="26"/>
      <c r="AP8" s="26"/>
      <c r="AQ8" s="26"/>
      <c r="AR8" s="26"/>
      <c r="AS8" s="26"/>
      <c r="AT8" s="26"/>
    </row>
    <row r="9" spans="1:60" x14ac:dyDescent="0.2">
      <c r="A9" s="2" t="s">
        <v>23</v>
      </c>
      <c r="B9" s="2"/>
      <c r="C9" s="2"/>
      <c r="E9" s="115"/>
      <c r="F9" s="7"/>
      <c r="J9" s="10"/>
      <c r="K9" s="10"/>
      <c r="L9" s="3"/>
      <c r="M9" s="115">
        <f>M7/46</f>
        <v>0</v>
      </c>
      <c r="N9" s="7">
        <f>+M9*0.3048</f>
        <v>0</v>
      </c>
      <c r="AB9" s="180" t="s">
        <v>24</v>
      </c>
      <c r="AC9" s="180"/>
      <c r="AD9" s="26" t="e">
        <f>+AD5/AD4</f>
        <v>#DIV/0!</v>
      </c>
      <c r="AE9" s="26" t="e">
        <f>+AE5/AE4</f>
        <v>#DIV/0!</v>
      </c>
      <c r="AF9" s="26" t="e">
        <f>+AF5/AF4</f>
        <v>#DIV/0!</v>
      </c>
      <c r="AG9" s="26"/>
      <c r="AH9" s="26"/>
      <c r="AI9" s="26"/>
      <c r="AJ9" s="26"/>
      <c r="AK9" s="26"/>
      <c r="AL9" s="26"/>
      <c r="AM9" s="26"/>
      <c r="AP9" s="26"/>
      <c r="AQ9" s="26"/>
      <c r="AR9" s="26"/>
      <c r="AS9" s="26"/>
      <c r="AT9" s="26"/>
    </row>
    <row r="10" spans="1:60" x14ac:dyDescent="0.2">
      <c r="A10" s="2" t="s">
        <v>25</v>
      </c>
      <c r="B10" s="2"/>
      <c r="C10" s="2"/>
      <c r="E10" s="114"/>
      <c r="F10" s="7"/>
      <c r="J10" s="10"/>
      <c r="K10" s="10"/>
      <c r="L10" s="3"/>
      <c r="M10" s="114">
        <f>+M7/32</f>
        <v>0</v>
      </c>
      <c r="N10" s="7">
        <f>+M10*0.3048</f>
        <v>0</v>
      </c>
      <c r="AB10" s="180" t="s">
        <v>26</v>
      </c>
      <c r="AC10" s="180"/>
      <c r="AD10" s="26" t="e">
        <f>+AD6/AD3</f>
        <v>#DIV/0!</v>
      </c>
      <c r="AE10" s="26" t="e">
        <f>+AE6/AE3</f>
        <v>#DIV/0!</v>
      </c>
      <c r="AF10" s="26" t="e">
        <f>+AF6/AF3</f>
        <v>#DIV/0!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</row>
    <row r="11" spans="1:60" x14ac:dyDescent="0.2">
      <c r="A11" s="2"/>
      <c r="B11" s="2"/>
      <c r="C11" s="2"/>
      <c r="J11" s="10"/>
      <c r="K11" s="10"/>
      <c r="L11" s="3"/>
      <c r="AB11" s="180" t="s">
        <v>27</v>
      </c>
      <c r="AC11" s="180"/>
      <c r="AD11" s="26" t="e">
        <f>+AD6/AD4</f>
        <v>#DIV/0!</v>
      </c>
      <c r="AE11" s="26" t="e">
        <f>+AE6/AE4</f>
        <v>#DIV/0!</v>
      </c>
      <c r="AF11" s="26" t="e">
        <f>+AF6/AF4</f>
        <v>#DIV/0!</v>
      </c>
      <c r="AG11" s="26"/>
      <c r="AH11" s="26"/>
      <c r="AI11" s="26"/>
      <c r="AJ11" s="26"/>
      <c r="AK11" s="26"/>
      <c r="AL11" s="26"/>
      <c r="AP11" s="26"/>
      <c r="AQ11" s="26"/>
      <c r="AR11" s="26"/>
      <c r="AS11" s="26"/>
      <c r="AT11" s="26"/>
    </row>
    <row r="12" spans="1:60" ht="12" customHeight="1" x14ac:dyDescent="0.2">
      <c r="A12" s="22"/>
      <c r="B12" s="22"/>
      <c r="C12" s="22"/>
      <c r="J12" s="27"/>
      <c r="K12" s="27"/>
      <c r="L12" s="22"/>
      <c r="M12" s="25" t="s">
        <v>28</v>
      </c>
      <c r="N12" s="25" t="s">
        <v>29</v>
      </c>
      <c r="O12" s="25" t="s">
        <v>30</v>
      </c>
      <c r="P12" s="25" t="s">
        <v>3</v>
      </c>
      <c r="Q12" s="25" t="s">
        <v>31</v>
      </c>
      <c r="R12" s="25" t="s">
        <v>4</v>
      </c>
      <c r="S12" s="25" t="s">
        <v>5</v>
      </c>
      <c r="T12" s="25" t="s">
        <v>32</v>
      </c>
      <c r="U12" s="25" t="s">
        <v>33</v>
      </c>
      <c r="V12" s="25" t="s">
        <v>6</v>
      </c>
      <c r="W12" s="25" t="s">
        <v>7</v>
      </c>
      <c r="X12" s="25" t="s">
        <v>8</v>
      </c>
      <c r="Y12" s="25" t="s">
        <v>34</v>
      </c>
      <c r="Z12" s="11" t="s">
        <v>35</v>
      </c>
      <c r="AM12" s="26"/>
    </row>
    <row r="13" spans="1:60" ht="12" customHeight="1" x14ac:dyDescent="0.2">
      <c r="A13" s="13" t="s">
        <v>36</v>
      </c>
      <c r="B13" s="22"/>
      <c r="C13" s="22"/>
      <c r="D13" s="28"/>
      <c r="J13" s="27"/>
      <c r="K13" s="27"/>
      <c r="M13" s="25">
        <v>1</v>
      </c>
      <c r="N13" s="25">
        <v>2</v>
      </c>
      <c r="O13" s="25">
        <f t="shared" ref="O13:Y13" si="0">+N13+1</f>
        <v>3</v>
      </c>
      <c r="P13" s="25">
        <f t="shared" si="0"/>
        <v>4</v>
      </c>
      <c r="Q13" s="25">
        <f t="shared" si="0"/>
        <v>5</v>
      </c>
      <c r="R13" s="25">
        <f t="shared" si="0"/>
        <v>6</v>
      </c>
      <c r="S13" s="25">
        <f t="shared" si="0"/>
        <v>7</v>
      </c>
      <c r="T13" s="25">
        <f t="shared" si="0"/>
        <v>8</v>
      </c>
      <c r="U13" s="25">
        <f t="shared" si="0"/>
        <v>9</v>
      </c>
      <c r="V13" s="25">
        <f t="shared" si="0"/>
        <v>10</v>
      </c>
      <c r="W13" s="25">
        <f t="shared" si="0"/>
        <v>11</v>
      </c>
      <c r="X13" s="25">
        <f t="shared" si="0"/>
        <v>12</v>
      </c>
      <c r="Y13" s="25">
        <f t="shared" si="0"/>
        <v>13</v>
      </c>
      <c r="AM13" s="26"/>
    </row>
    <row r="14" spans="1:60" ht="12" customHeight="1" x14ac:dyDescent="0.2">
      <c r="A14" s="29"/>
      <c r="B14" s="22"/>
      <c r="C14" s="22"/>
      <c r="J14" s="27"/>
      <c r="K14" s="27"/>
      <c r="L14" s="30" t="s">
        <v>37</v>
      </c>
      <c r="M14" s="25" t="e">
        <f t="shared" ref="M14:Y14" si="1">+M16*100/$L$16</f>
        <v>#DIV/0!</v>
      </c>
      <c r="N14" s="25" t="e">
        <f t="shared" si="1"/>
        <v>#DIV/0!</v>
      </c>
      <c r="O14" s="25" t="e">
        <f t="shared" si="1"/>
        <v>#DIV/0!</v>
      </c>
      <c r="P14" s="25" t="e">
        <f t="shared" si="1"/>
        <v>#DIV/0!</v>
      </c>
      <c r="Q14" s="25" t="e">
        <f t="shared" si="1"/>
        <v>#DIV/0!</v>
      </c>
      <c r="R14" s="25" t="e">
        <f t="shared" si="1"/>
        <v>#DIV/0!</v>
      </c>
      <c r="S14" s="25" t="e">
        <f t="shared" si="1"/>
        <v>#DIV/0!</v>
      </c>
      <c r="T14" s="25" t="e">
        <f t="shared" si="1"/>
        <v>#DIV/0!</v>
      </c>
      <c r="U14" s="25" t="e">
        <f t="shared" si="1"/>
        <v>#DIV/0!</v>
      </c>
      <c r="V14" s="25" t="e">
        <f t="shared" si="1"/>
        <v>#DIV/0!</v>
      </c>
      <c r="W14" s="25" t="e">
        <f t="shared" si="1"/>
        <v>#DIV/0!</v>
      </c>
      <c r="X14" s="25" t="e">
        <f t="shared" si="1"/>
        <v>#DIV/0!</v>
      </c>
      <c r="Y14" s="25" t="e">
        <f t="shared" si="1"/>
        <v>#DIV/0!</v>
      </c>
      <c r="AB14" s="31" t="s">
        <v>38</v>
      </c>
      <c r="AC14" s="23" t="e">
        <f>+B3</f>
        <v>#REF!</v>
      </c>
      <c r="AE14" s="32" t="e">
        <f>+M3</f>
        <v>#REF!</v>
      </c>
      <c r="AF14" s="13"/>
    </row>
    <row r="15" spans="1:60" ht="12" customHeight="1" x14ac:dyDescent="0.2">
      <c r="A15" s="33" t="s">
        <v>10</v>
      </c>
      <c r="B15" s="23"/>
      <c r="C15" s="23" t="s">
        <v>12</v>
      </c>
      <c r="D15" s="23" t="s">
        <v>69</v>
      </c>
      <c r="J15" s="34" t="s">
        <v>13</v>
      </c>
      <c r="K15" s="34" t="s">
        <v>39</v>
      </c>
      <c r="L15" s="22" t="s">
        <v>40</v>
      </c>
      <c r="AO15" s="29" t="s">
        <v>48</v>
      </c>
      <c r="AP15" s="116">
        <v>1</v>
      </c>
      <c r="AQ15" s="117">
        <f>AJ54</f>
        <v>0</v>
      </c>
    </row>
    <row r="16" spans="1:60" ht="12" customHeight="1" x14ac:dyDescent="0.2">
      <c r="B16" s="9">
        <f>SUM(M16:Z16)-L16</f>
        <v>0</v>
      </c>
      <c r="D16" s="181" t="s">
        <v>70</v>
      </c>
      <c r="E16" s="182"/>
      <c r="F16" s="183"/>
      <c r="G16" s="181" t="s">
        <v>71</v>
      </c>
      <c r="H16" s="182"/>
      <c r="I16" s="184"/>
      <c r="J16" s="5" t="s">
        <v>14</v>
      </c>
      <c r="K16" s="5" t="s">
        <v>14</v>
      </c>
      <c r="L16" s="35">
        <f t="shared" ref="L16:Y16" si="2">SUM(L18:L49)</f>
        <v>0</v>
      </c>
      <c r="M16" s="7">
        <f t="shared" si="2"/>
        <v>0</v>
      </c>
      <c r="N16" s="7">
        <f t="shared" si="2"/>
        <v>0</v>
      </c>
      <c r="O16" s="7">
        <f t="shared" si="2"/>
        <v>0</v>
      </c>
      <c r="P16" s="7">
        <f t="shared" si="2"/>
        <v>0</v>
      </c>
      <c r="Q16" s="7">
        <f t="shared" si="2"/>
        <v>0</v>
      </c>
      <c r="R16" s="7">
        <f t="shared" si="2"/>
        <v>0</v>
      </c>
      <c r="S16" s="7">
        <f t="shared" si="2"/>
        <v>0</v>
      </c>
      <c r="T16" s="7">
        <f t="shared" si="2"/>
        <v>0</v>
      </c>
      <c r="U16" s="7">
        <f t="shared" si="2"/>
        <v>0</v>
      </c>
      <c r="V16" s="7">
        <f t="shared" si="2"/>
        <v>0</v>
      </c>
      <c r="W16" s="7">
        <f t="shared" si="2"/>
        <v>0</v>
      </c>
      <c r="X16" s="7">
        <f t="shared" si="2"/>
        <v>0</v>
      </c>
      <c r="Y16" s="7">
        <f t="shared" si="2"/>
        <v>0</v>
      </c>
      <c r="Z16" s="35"/>
      <c r="AB16" s="185">
        <f>AD2</f>
        <v>0</v>
      </c>
      <c r="AC16" s="185"/>
      <c r="AD16" s="185"/>
      <c r="AE16" s="186">
        <f>AE2</f>
        <v>0</v>
      </c>
      <c r="AF16" s="187"/>
      <c r="AG16" s="188"/>
      <c r="AH16" s="190">
        <f>AF2</f>
        <v>0</v>
      </c>
      <c r="AI16" s="187"/>
      <c r="AJ16" s="188"/>
      <c r="AK16" s="29"/>
      <c r="AL16" s="29"/>
      <c r="AM16" s="109" t="s">
        <v>82</v>
      </c>
      <c r="AN16" s="118" t="s">
        <v>83</v>
      </c>
      <c r="AO16" s="110" t="s">
        <v>84</v>
      </c>
      <c r="AP16" s="110" t="s">
        <v>85</v>
      </c>
      <c r="AQ16" s="110" t="s">
        <v>86</v>
      </c>
      <c r="AR16" s="110" t="s">
        <v>87</v>
      </c>
      <c r="AS16" s="111" t="s">
        <v>88</v>
      </c>
      <c r="AT16" s="29"/>
      <c r="AV16" s="185">
        <f>+AB16</f>
        <v>0</v>
      </c>
      <c r="AW16" s="185"/>
      <c r="AX16" s="185">
        <f>+AE16</f>
        <v>0</v>
      </c>
      <c r="AY16" s="185"/>
      <c r="AZ16" s="189">
        <f>+AH16</f>
        <v>0</v>
      </c>
      <c r="BA16" s="185"/>
      <c r="BB16" s="33"/>
      <c r="BC16" s="185">
        <f>+AB16</f>
        <v>0</v>
      </c>
      <c r="BD16" s="185"/>
      <c r="BE16" s="185">
        <f>+AE16</f>
        <v>0</v>
      </c>
      <c r="BF16" s="185"/>
      <c r="BG16" s="189">
        <f>+AH16</f>
        <v>0</v>
      </c>
      <c r="BH16" s="185"/>
    </row>
    <row r="17" spans="1:60" ht="12" customHeight="1" x14ac:dyDescent="0.2">
      <c r="C17" s="36"/>
      <c r="D17" s="37" t="s">
        <v>72</v>
      </c>
      <c r="E17" s="37" t="s">
        <v>73</v>
      </c>
      <c r="F17" s="37" t="s">
        <v>74</v>
      </c>
      <c r="G17" s="37" t="s">
        <v>72</v>
      </c>
      <c r="H17" s="37" t="s">
        <v>73</v>
      </c>
      <c r="I17" s="38" t="s">
        <v>74</v>
      </c>
      <c r="L17" s="16"/>
      <c r="AB17" s="39" t="s">
        <v>41</v>
      </c>
      <c r="AC17" s="40" t="s">
        <v>42</v>
      </c>
      <c r="AD17" s="40" t="s">
        <v>43</v>
      </c>
      <c r="AE17" s="40" t="s">
        <v>41</v>
      </c>
      <c r="AF17" s="40" t="s">
        <v>42</v>
      </c>
      <c r="AG17" s="40" t="s">
        <v>43</v>
      </c>
      <c r="AH17" s="40" t="s">
        <v>41</v>
      </c>
      <c r="AI17" s="40" t="s">
        <v>42</v>
      </c>
      <c r="AJ17" s="40" t="s">
        <v>43</v>
      </c>
      <c r="AK17" s="119"/>
      <c r="AL17" s="119"/>
      <c r="AM17" s="120"/>
      <c r="AN17" s="120"/>
      <c r="AO17" s="121">
        <v>0.04</v>
      </c>
      <c r="AP17" s="110" t="s">
        <v>89</v>
      </c>
      <c r="AQ17" s="110" t="s">
        <v>90</v>
      </c>
      <c r="AR17" s="120"/>
      <c r="AS17" s="120"/>
      <c r="AT17" s="119"/>
      <c r="AV17" s="40" t="s">
        <v>44</v>
      </c>
      <c r="AW17" s="40" t="s">
        <v>45</v>
      </c>
      <c r="AX17" s="40" t="s">
        <v>44</v>
      </c>
      <c r="AY17" s="40" t="s">
        <v>45</v>
      </c>
      <c r="AZ17" s="40" t="s">
        <v>44</v>
      </c>
      <c r="BA17" s="40" t="s">
        <v>45</v>
      </c>
      <c r="BC17" s="41" t="s">
        <v>75</v>
      </c>
      <c r="BD17" s="41" t="s">
        <v>76</v>
      </c>
      <c r="BE17" s="40" t="s">
        <v>75</v>
      </c>
      <c r="BF17" s="40" t="s">
        <v>76</v>
      </c>
      <c r="BG17" s="40" t="s">
        <v>75</v>
      </c>
      <c r="BH17" s="40" t="s">
        <v>76</v>
      </c>
    </row>
    <row r="18" spans="1:60" ht="12" customHeight="1" x14ac:dyDescent="0.2">
      <c r="A18" s="42">
        <v>39829</v>
      </c>
      <c r="B18" s="43" t="s">
        <v>46</v>
      </c>
      <c r="D18" s="44"/>
      <c r="E18" s="45"/>
      <c r="F18" s="46">
        <f>ROUND(E18/0.3048,0)-ROUND(D18/0.3048,0)</f>
        <v>0</v>
      </c>
      <c r="G18" s="47"/>
      <c r="H18" s="48"/>
      <c r="I18" s="49">
        <f>ROUND(H18/0.3048,0)-ROUND(G18/0.3048,0)</f>
        <v>0</v>
      </c>
      <c r="J18" s="50">
        <f>F18</f>
        <v>0</v>
      </c>
      <c r="K18" s="50">
        <f>I18</f>
        <v>0</v>
      </c>
      <c r="L18" s="15">
        <f t="shared" ref="L18:L49" si="3">SUM(M18:Y18)</f>
        <v>0</v>
      </c>
      <c r="M18" s="15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2"/>
      <c r="AA18" s="53">
        <f t="shared" ref="AA18:AA49" si="4">+A18</f>
        <v>39829</v>
      </c>
      <c r="AB18" s="54">
        <f t="shared" ref="AB18:AB49" si="5">IF(Z18=$AB$16,L18,0)</f>
        <v>0</v>
      </c>
      <c r="AC18" s="9">
        <f t="shared" ref="AC18:AC49" si="6">IF(Z18=$AB$16,J18,0)</f>
        <v>0</v>
      </c>
      <c r="AD18" s="55">
        <f t="shared" ref="AD18:AD51" si="7">IF(Z18=$AB$16,K18,0)</f>
        <v>0</v>
      </c>
      <c r="AE18" s="54">
        <f t="shared" ref="AE18:AE49" si="8">IF(Z18=$AE$16,L18,0)</f>
        <v>0</v>
      </c>
      <c r="AF18" s="9">
        <f t="shared" ref="AF18:AF51" si="9">IF(Z18=$AE$16,J18,0)</f>
        <v>0</v>
      </c>
      <c r="AG18" s="55">
        <f t="shared" ref="AG18:AG49" si="10">IF(Z18=$AE$16,K18,0)</f>
        <v>0</v>
      </c>
      <c r="AH18" s="54">
        <f t="shared" ref="AH18:AH49" si="11">IF(Z18=$AH$16,L18,0)</f>
        <v>0</v>
      </c>
      <c r="AI18" s="9">
        <f t="shared" ref="AI18:AI49" si="12">IF(Z18=$AH$16,J18,0)</f>
        <v>0</v>
      </c>
      <c r="AJ18" s="55">
        <f t="shared" ref="AJ18:AJ49" si="13">IF(Z18=$AH$16,K18,0)</f>
        <v>0</v>
      </c>
      <c r="AL18" s="9">
        <f>AO5</f>
        <v>0</v>
      </c>
      <c r="AM18" s="9">
        <f>AN5</f>
        <v>0</v>
      </c>
      <c r="AN18" s="9">
        <f>IF(AM18=$AB$16,AB52,0)</f>
        <v>0</v>
      </c>
      <c r="AO18" s="9">
        <f>IF(AL18=$AO$15,AN18*4%,0)</f>
        <v>0</v>
      </c>
      <c r="AP18" s="9">
        <f>IF(AM18=$AB$16,IF(AM18=$AB$55,$AD$55*1,0))</f>
        <v>0</v>
      </c>
      <c r="AQ18" s="9">
        <f>IF(AM18=$AQ$15,$AD$54*0.3048*1,0)</f>
        <v>0</v>
      </c>
      <c r="AV18" s="54">
        <f t="shared" ref="AV18:AV49" si="14">IF(AB18&gt;0,1,0)</f>
        <v>0</v>
      </c>
      <c r="AW18" s="55">
        <f t="shared" ref="AW18:AW49" si="15">IF((AC18+AD18)&gt;0,1,0)</f>
        <v>0</v>
      </c>
      <c r="AX18" s="54">
        <f t="shared" ref="AX18:AX49" si="16">IF(AE18&gt;0,1,0)</f>
        <v>0</v>
      </c>
      <c r="AY18" s="55">
        <f t="shared" ref="AY18:AY49" si="17">IF((AF18+AG18)&gt;0,1,0)</f>
        <v>0</v>
      </c>
      <c r="AZ18" s="54">
        <f t="shared" ref="AZ18:AZ49" si="18">IF(AH18&gt;0,1,0)</f>
        <v>0</v>
      </c>
      <c r="BA18" s="55">
        <f t="shared" ref="BA18:BA49" si="19">IF((AI18+AJ18)&gt;0,1,0)</f>
        <v>0</v>
      </c>
      <c r="BB18" s="56"/>
      <c r="BC18" s="57">
        <f>IF(Z18=$BC$16, N18, 0)</f>
        <v>0</v>
      </c>
      <c r="BD18" s="58">
        <f>IF(Z18=$BC$16, O18, 0)</f>
        <v>0</v>
      </c>
      <c r="BE18" s="7">
        <f>IF(Z18=$BE$16, N18, 0)</f>
        <v>0</v>
      </c>
      <c r="BF18" s="7">
        <f>IF(Z18=$BE$16, O18, 0)</f>
        <v>0</v>
      </c>
      <c r="BG18" s="57">
        <f>IF(Z18=$BG$16, N18, 0)</f>
        <v>0</v>
      </c>
      <c r="BH18" s="58">
        <f>IF(Z18=$BG$16, O18, 0)</f>
        <v>0</v>
      </c>
    </row>
    <row r="19" spans="1:60" ht="12" customHeight="1" x14ac:dyDescent="0.2">
      <c r="A19" s="59">
        <v>39829</v>
      </c>
      <c r="B19" s="60" t="s">
        <v>47</v>
      </c>
      <c r="C19" s="17"/>
      <c r="D19" s="61"/>
      <c r="E19" s="62"/>
      <c r="F19" s="63">
        <f>ROUND(E19/0.3048,0)-ROUND(D19/0.3048,0)</f>
        <v>0</v>
      </c>
      <c r="G19" s="64"/>
      <c r="H19" s="62"/>
      <c r="I19" s="65">
        <f>ROUND(H19/0.3048,0)-ROUND(G19/0.3048,0)</f>
        <v>0</v>
      </c>
      <c r="J19" s="66">
        <f>F19</f>
        <v>0</v>
      </c>
      <c r="K19" s="66">
        <f>I19</f>
        <v>0</v>
      </c>
      <c r="L19" s="16">
        <f t="shared" si="3"/>
        <v>0</v>
      </c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36"/>
      <c r="AA19" s="53">
        <f t="shared" si="4"/>
        <v>39829</v>
      </c>
      <c r="AB19" s="54">
        <f t="shared" si="5"/>
        <v>0</v>
      </c>
      <c r="AC19" s="9">
        <f t="shared" si="6"/>
        <v>0</v>
      </c>
      <c r="AD19" s="55">
        <f t="shared" si="7"/>
        <v>0</v>
      </c>
      <c r="AE19" s="54">
        <f t="shared" si="8"/>
        <v>0</v>
      </c>
      <c r="AF19" s="9">
        <f t="shared" si="9"/>
        <v>0</v>
      </c>
      <c r="AG19" s="55">
        <f t="shared" si="10"/>
        <v>0</v>
      </c>
      <c r="AH19" s="54">
        <f t="shared" si="11"/>
        <v>0</v>
      </c>
      <c r="AI19" s="9">
        <f t="shared" si="12"/>
        <v>0</v>
      </c>
      <c r="AJ19" s="55">
        <f t="shared" si="13"/>
        <v>0</v>
      </c>
      <c r="AV19" s="54">
        <f t="shared" si="14"/>
        <v>0</v>
      </c>
      <c r="AW19" s="55">
        <f t="shared" si="15"/>
        <v>0</v>
      </c>
      <c r="AX19" s="54">
        <f t="shared" si="16"/>
        <v>0</v>
      </c>
      <c r="AY19" s="55">
        <f t="shared" si="17"/>
        <v>0</v>
      </c>
      <c r="AZ19" s="54">
        <f t="shared" si="18"/>
        <v>0</v>
      </c>
      <c r="BA19" s="55">
        <f t="shared" si="19"/>
        <v>0</v>
      </c>
      <c r="BB19" s="56"/>
      <c r="BC19" s="68">
        <f t="shared" ref="BC19:BC49" si="20">IF(Z19=$BC$16, N19, 0)</f>
        <v>0</v>
      </c>
      <c r="BD19" s="69">
        <f t="shared" ref="BD19:BD49" si="21">IF(Z19=$BC$16, O19, 0)</f>
        <v>0</v>
      </c>
      <c r="BE19" s="7">
        <f t="shared" ref="BE19:BE49" si="22">IF(Z19=$BE$16, N19, 0)</f>
        <v>0</v>
      </c>
      <c r="BF19" s="7">
        <f t="shared" ref="BF19:BF49" si="23">IF(Z19=$BE$16, O19, 0)</f>
        <v>0</v>
      </c>
      <c r="BG19" s="68">
        <f t="shared" ref="BG19:BG49" si="24">IF(Z19=$BG$16, N19, 0)</f>
        <v>0</v>
      </c>
      <c r="BH19" s="69">
        <f t="shared" ref="BH19:BH49" si="25">IF(Z19=$BG$16, O19, 0)</f>
        <v>0</v>
      </c>
    </row>
    <row r="20" spans="1:60" ht="12" customHeight="1" x14ac:dyDescent="0.2">
      <c r="A20" s="42">
        <f>+A18+1</f>
        <v>39830</v>
      </c>
      <c r="B20" s="43" t="s">
        <v>46</v>
      </c>
      <c r="D20" s="44"/>
      <c r="E20" s="45"/>
      <c r="F20" s="46">
        <f t="shared" ref="F20:F51" si="26">ROUND(E20/0.3048,0)-ROUND(D20/0.3048,0)</f>
        <v>0</v>
      </c>
      <c r="G20" s="44"/>
      <c r="H20" s="45"/>
      <c r="I20" s="70">
        <f t="shared" ref="I20:I49" si="27">ROUND(H20/0.3048,0)-ROUND(G20/0.3048,0)</f>
        <v>0</v>
      </c>
      <c r="J20" s="50">
        <f t="shared" ref="J20:J49" si="28">F20</f>
        <v>0</v>
      </c>
      <c r="K20" s="50">
        <f t="shared" ref="K20:K49" si="29">I20</f>
        <v>0</v>
      </c>
      <c r="L20" s="15">
        <f t="shared" si="3"/>
        <v>0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2"/>
      <c r="AA20" s="53">
        <f t="shared" si="4"/>
        <v>39830</v>
      </c>
      <c r="AB20" s="54">
        <f t="shared" si="5"/>
        <v>0</v>
      </c>
      <c r="AC20" s="9">
        <f t="shared" si="6"/>
        <v>0</v>
      </c>
      <c r="AD20" s="55">
        <f t="shared" si="7"/>
        <v>0</v>
      </c>
      <c r="AE20" s="54">
        <f t="shared" si="8"/>
        <v>0</v>
      </c>
      <c r="AF20" s="9">
        <f t="shared" si="9"/>
        <v>0</v>
      </c>
      <c r="AG20" s="55">
        <f t="shared" si="10"/>
        <v>0</v>
      </c>
      <c r="AH20" s="54">
        <f t="shared" si="11"/>
        <v>0</v>
      </c>
      <c r="AI20" s="9">
        <f t="shared" si="12"/>
        <v>0</v>
      </c>
      <c r="AJ20" s="55">
        <f t="shared" si="13"/>
        <v>0</v>
      </c>
      <c r="AV20" s="54">
        <f t="shared" si="14"/>
        <v>0</v>
      </c>
      <c r="AW20" s="55">
        <f t="shared" si="15"/>
        <v>0</v>
      </c>
      <c r="AX20" s="54">
        <f t="shared" si="16"/>
        <v>0</v>
      </c>
      <c r="AY20" s="55">
        <f t="shared" si="17"/>
        <v>0</v>
      </c>
      <c r="AZ20" s="54">
        <f t="shared" si="18"/>
        <v>0</v>
      </c>
      <c r="BA20" s="55">
        <f t="shared" si="19"/>
        <v>0</v>
      </c>
      <c r="BB20" s="56"/>
      <c r="BC20" s="68">
        <f t="shared" si="20"/>
        <v>0</v>
      </c>
      <c r="BD20" s="69">
        <f t="shared" si="21"/>
        <v>0</v>
      </c>
      <c r="BE20" s="7">
        <f t="shared" si="22"/>
        <v>0</v>
      </c>
      <c r="BF20" s="7">
        <f t="shared" si="23"/>
        <v>0</v>
      </c>
      <c r="BG20" s="68">
        <f t="shared" si="24"/>
        <v>0</v>
      </c>
      <c r="BH20" s="69">
        <f t="shared" si="25"/>
        <v>0</v>
      </c>
    </row>
    <row r="21" spans="1:60" ht="12" customHeight="1" x14ac:dyDescent="0.2">
      <c r="A21" s="59">
        <f>+A19+1</f>
        <v>39830</v>
      </c>
      <c r="B21" s="60" t="s">
        <v>47</v>
      </c>
      <c r="C21" s="17"/>
      <c r="D21" s="61"/>
      <c r="E21" s="62"/>
      <c r="F21" s="63">
        <f t="shared" si="26"/>
        <v>0</v>
      </c>
      <c r="G21" s="64"/>
      <c r="H21" s="62"/>
      <c r="I21" s="65">
        <f t="shared" si="27"/>
        <v>0</v>
      </c>
      <c r="J21" s="66">
        <f t="shared" si="28"/>
        <v>0</v>
      </c>
      <c r="K21" s="66">
        <f t="shared" si="29"/>
        <v>0</v>
      </c>
      <c r="L21" s="16">
        <f t="shared" si="3"/>
        <v>0</v>
      </c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36"/>
      <c r="AA21" s="53">
        <f t="shared" si="4"/>
        <v>39830</v>
      </c>
      <c r="AB21" s="54">
        <f t="shared" si="5"/>
        <v>0</v>
      </c>
      <c r="AC21" s="9">
        <f t="shared" si="6"/>
        <v>0</v>
      </c>
      <c r="AD21" s="55">
        <f t="shared" si="7"/>
        <v>0</v>
      </c>
      <c r="AE21" s="54">
        <f t="shared" si="8"/>
        <v>0</v>
      </c>
      <c r="AF21" s="9">
        <f t="shared" si="9"/>
        <v>0</v>
      </c>
      <c r="AG21" s="55">
        <f t="shared" si="10"/>
        <v>0</v>
      </c>
      <c r="AH21" s="54">
        <f t="shared" si="11"/>
        <v>0</v>
      </c>
      <c r="AI21" s="9">
        <f t="shared" si="12"/>
        <v>0</v>
      </c>
      <c r="AJ21" s="55">
        <f t="shared" si="13"/>
        <v>0</v>
      </c>
      <c r="AV21" s="54">
        <f t="shared" si="14"/>
        <v>0</v>
      </c>
      <c r="AW21" s="55">
        <f t="shared" si="15"/>
        <v>0</v>
      </c>
      <c r="AX21" s="54">
        <f t="shared" si="16"/>
        <v>0</v>
      </c>
      <c r="AY21" s="55">
        <f t="shared" si="17"/>
        <v>0</v>
      </c>
      <c r="AZ21" s="54">
        <f t="shared" si="18"/>
        <v>0</v>
      </c>
      <c r="BA21" s="55">
        <f t="shared" si="19"/>
        <v>0</v>
      </c>
      <c r="BB21" s="56"/>
      <c r="BC21" s="68">
        <f t="shared" si="20"/>
        <v>0</v>
      </c>
      <c r="BD21" s="69">
        <f t="shared" si="21"/>
        <v>0</v>
      </c>
      <c r="BE21" s="7">
        <f t="shared" si="22"/>
        <v>0</v>
      </c>
      <c r="BF21" s="7">
        <f t="shared" si="23"/>
        <v>0</v>
      </c>
      <c r="BG21" s="68">
        <f t="shared" si="24"/>
        <v>0</v>
      </c>
      <c r="BH21" s="69">
        <f t="shared" si="25"/>
        <v>0</v>
      </c>
    </row>
    <row r="22" spans="1:60" ht="12" customHeight="1" x14ac:dyDescent="0.2">
      <c r="A22" s="42">
        <f>+A20+1</f>
        <v>39831</v>
      </c>
      <c r="B22" s="43" t="s">
        <v>46</v>
      </c>
      <c r="C22" s="14"/>
      <c r="D22" s="44"/>
      <c r="E22" s="45"/>
      <c r="F22" s="46">
        <f t="shared" si="26"/>
        <v>0</v>
      </c>
      <c r="G22" s="44"/>
      <c r="H22" s="45"/>
      <c r="I22" s="70">
        <f t="shared" si="27"/>
        <v>0</v>
      </c>
      <c r="J22" s="50">
        <f t="shared" si="28"/>
        <v>0</v>
      </c>
      <c r="K22" s="50">
        <f t="shared" si="29"/>
        <v>0</v>
      </c>
      <c r="L22" s="15">
        <f t="shared" si="3"/>
        <v>0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2"/>
      <c r="AA22" s="53">
        <f t="shared" si="4"/>
        <v>39831</v>
      </c>
      <c r="AB22" s="54">
        <f t="shared" si="5"/>
        <v>0</v>
      </c>
      <c r="AC22" s="9">
        <f t="shared" si="6"/>
        <v>0</v>
      </c>
      <c r="AD22" s="55">
        <f t="shared" si="7"/>
        <v>0</v>
      </c>
      <c r="AE22" s="54">
        <f t="shared" si="8"/>
        <v>0</v>
      </c>
      <c r="AF22" s="9">
        <f t="shared" si="9"/>
        <v>0</v>
      </c>
      <c r="AG22" s="55">
        <f t="shared" si="10"/>
        <v>0</v>
      </c>
      <c r="AH22" s="54">
        <f t="shared" si="11"/>
        <v>0</v>
      </c>
      <c r="AI22" s="9">
        <f t="shared" si="12"/>
        <v>0</v>
      </c>
      <c r="AJ22" s="55">
        <f t="shared" si="13"/>
        <v>0</v>
      </c>
      <c r="AV22" s="54">
        <f t="shared" si="14"/>
        <v>0</v>
      </c>
      <c r="AW22" s="55">
        <f t="shared" si="15"/>
        <v>0</v>
      </c>
      <c r="AX22" s="54">
        <f t="shared" si="16"/>
        <v>0</v>
      </c>
      <c r="AY22" s="55">
        <f t="shared" si="17"/>
        <v>0</v>
      </c>
      <c r="AZ22" s="54">
        <f t="shared" si="18"/>
        <v>0</v>
      </c>
      <c r="BA22" s="55">
        <f t="shared" si="19"/>
        <v>0</v>
      </c>
      <c r="BB22" s="56"/>
      <c r="BC22" s="68">
        <f t="shared" si="20"/>
        <v>0</v>
      </c>
      <c r="BD22" s="69">
        <f t="shared" si="21"/>
        <v>0</v>
      </c>
      <c r="BE22" s="7">
        <f t="shared" si="22"/>
        <v>0</v>
      </c>
      <c r="BF22" s="7">
        <f t="shared" si="23"/>
        <v>0</v>
      </c>
      <c r="BG22" s="68">
        <f t="shared" si="24"/>
        <v>0</v>
      </c>
      <c r="BH22" s="69">
        <f t="shared" si="25"/>
        <v>0</v>
      </c>
    </row>
    <row r="23" spans="1:60" ht="12" customHeight="1" x14ac:dyDescent="0.2">
      <c r="A23" s="59">
        <f>+A21+1</f>
        <v>39831</v>
      </c>
      <c r="B23" s="60" t="s">
        <v>47</v>
      </c>
      <c r="C23" s="17"/>
      <c r="D23" s="61"/>
      <c r="E23" s="62"/>
      <c r="F23" s="63">
        <f t="shared" si="26"/>
        <v>0</v>
      </c>
      <c r="G23" s="64"/>
      <c r="H23" s="62"/>
      <c r="I23" s="65">
        <f t="shared" si="27"/>
        <v>0</v>
      </c>
      <c r="J23" s="66">
        <f t="shared" si="28"/>
        <v>0</v>
      </c>
      <c r="K23" s="66">
        <f t="shared" si="29"/>
        <v>0</v>
      </c>
      <c r="L23" s="16">
        <f t="shared" si="3"/>
        <v>0</v>
      </c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36"/>
      <c r="AA23" s="53">
        <f t="shared" si="4"/>
        <v>39831</v>
      </c>
      <c r="AB23" s="54">
        <f t="shared" si="5"/>
        <v>0</v>
      </c>
      <c r="AC23" s="9">
        <f t="shared" si="6"/>
        <v>0</v>
      </c>
      <c r="AD23" s="55">
        <f t="shared" si="7"/>
        <v>0</v>
      </c>
      <c r="AE23" s="54">
        <f t="shared" si="8"/>
        <v>0</v>
      </c>
      <c r="AF23" s="9">
        <f t="shared" si="9"/>
        <v>0</v>
      </c>
      <c r="AG23" s="55">
        <f t="shared" si="10"/>
        <v>0</v>
      </c>
      <c r="AH23" s="54">
        <f t="shared" si="11"/>
        <v>0</v>
      </c>
      <c r="AI23" s="9">
        <f t="shared" si="12"/>
        <v>0</v>
      </c>
      <c r="AJ23" s="55">
        <f t="shared" si="13"/>
        <v>0</v>
      </c>
      <c r="AL23" s="9">
        <f>AO6</f>
        <v>0</v>
      </c>
      <c r="AM23" s="9">
        <f>AN6</f>
        <v>0</v>
      </c>
      <c r="AN23" s="9">
        <f>IF(AM23=$AE$16,AE52,0)</f>
        <v>0</v>
      </c>
      <c r="AO23" s="9">
        <f>IF(AL23=$AO$15,AN23*4%,0)</f>
        <v>0</v>
      </c>
      <c r="AP23" s="9">
        <f>IF(AM23=$AE$16,IF(AM23=$AB$56,$AD$56*1,0))</f>
        <v>0</v>
      </c>
      <c r="AQ23" s="9">
        <f>IF(AM23=$AQ$15,$AD$54*0.3048*1,0)</f>
        <v>0</v>
      </c>
      <c r="AV23" s="54">
        <f t="shared" si="14"/>
        <v>0</v>
      </c>
      <c r="AW23" s="55">
        <f t="shared" si="15"/>
        <v>0</v>
      </c>
      <c r="AX23" s="54">
        <f t="shared" si="16"/>
        <v>0</v>
      </c>
      <c r="AY23" s="55">
        <f t="shared" si="17"/>
        <v>0</v>
      </c>
      <c r="AZ23" s="54">
        <f t="shared" si="18"/>
        <v>0</v>
      </c>
      <c r="BA23" s="55">
        <f t="shared" si="19"/>
        <v>0</v>
      </c>
      <c r="BB23" s="56"/>
      <c r="BC23" s="68">
        <f t="shared" si="20"/>
        <v>0</v>
      </c>
      <c r="BD23" s="69">
        <f t="shared" si="21"/>
        <v>0</v>
      </c>
      <c r="BE23" s="7">
        <f t="shared" si="22"/>
        <v>0</v>
      </c>
      <c r="BF23" s="7">
        <f t="shared" si="23"/>
        <v>0</v>
      </c>
      <c r="BG23" s="68">
        <f t="shared" si="24"/>
        <v>0</v>
      </c>
      <c r="BH23" s="69">
        <f t="shared" si="25"/>
        <v>0</v>
      </c>
    </row>
    <row r="24" spans="1:60" ht="12" customHeight="1" x14ac:dyDescent="0.2">
      <c r="A24" s="42">
        <f>+A22+1</f>
        <v>39832</v>
      </c>
      <c r="B24" s="43" t="s">
        <v>46</v>
      </c>
      <c r="C24" s="14"/>
      <c r="D24" s="44"/>
      <c r="E24" s="45"/>
      <c r="F24" s="46">
        <f t="shared" si="26"/>
        <v>0</v>
      </c>
      <c r="G24" s="44"/>
      <c r="H24" s="45"/>
      <c r="I24" s="70">
        <f t="shared" si="27"/>
        <v>0</v>
      </c>
      <c r="J24" s="50">
        <f t="shared" si="28"/>
        <v>0</v>
      </c>
      <c r="K24" s="50">
        <f t="shared" si="29"/>
        <v>0</v>
      </c>
      <c r="L24" s="15">
        <f t="shared" si="3"/>
        <v>0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2"/>
      <c r="AA24" s="53">
        <f t="shared" si="4"/>
        <v>39832</v>
      </c>
      <c r="AB24" s="54">
        <f t="shared" si="5"/>
        <v>0</v>
      </c>
      <c r="AC24" s="9">
        <f t="shared" si="6"/>
        <v>0</v>
      </c>
      <c r="AD24" s="55">
        <f t="shared" si="7"/>
        <v>0</v>
      </c>
      <c r="AE24" s="54">
        <f t="shared" si="8"/>
        <v>0</v>
      </c>
      <c r="AF24" s="9">
        <f t="shared" si="9"/>
        <v>0</v>
      </c>
      <c r="AG24" s="55">
        <f t="shared" si="10"/>
        <v>0</v>
      </c>
      <c r="AH24" s="54">
        <f t="shared" si="11"/>
        <v>0</v>
      </c>
      <c r="AI24" s="9">
        <f t="shared" si="12"/>
        <v>0</v>
      </c>
      <c r="AJ24" s="55">
        <f t="shared" si="13"/>
        <v>0</v>
      </c>
      <c r="AV24" s="54">
        <f t="shared" si="14"/>
        <v>0</v>
      </c>
      <c r="AW24" s="55">
        <f t="shared" si="15"/>
        <v>0</v>
      </c>
      <c r="AX24" s="54">
        <f t="shared" si="16"/>
        <v>0</v>
      </c>
      <c r="AY24" s="55">
        <f t="shared" si="17"/>
        <v>0</v>
      </c>
      <c r="AZ24" s="54">
        <f t="shared" si="18"/>
        <v>0</v>
      </c>
      <c r="BA24" s="55">
        <f t="shared" si="19"/>
        <v>0</v>
      </c>
      <c r="BB24" s="56"/>
      <c r="BC24" s="68">
        <f t="shared" si="20"/>
        <v>0</v>
      </c>
      <c r="BD24" s="69">
        <f t="shared" si="21"/>
        <v>0</v>
      </c>
      <c r="BE24" s="7">
        <f t="shared" si="22"/>
        <v>0</v>
      </c>
      <c r="BF24" s="7">
        <f t="shared" si="23"/>
        <v>0</v>
      </c>
      <c r="BG24" s="68">
        <f t="shared" si="24"/>
        <v>0</v>
      </c>
      <c r="BH24" s="69">
        <f t="shared" si="25"/>
        <v>0</v>
      </c>
    </row>
    <row r="25" spans="1:60" ht="12" customHeight="1" x14ac:dyDescent="0.2">
      <c r="A25" s="59">
        <f t="shared" ref="A25:A49" si="30">+A23+1</f>
        <v>39832</v>
      </c>
      <c r="B25" s="60" t="s">
        <v>47</v>
      </c>
      <c r="C25" s="17"/>
      <c r="D25" s="61"/>
      <c r="E25" s="62"/>
      <c r="F25" s="63">
        <f t="shared" si="26"/>
        <v>0</v>
      </c>
      <c r="G25" s="64"/>
      <c r="H25" s="62"/>
      <c r="I25" s="65">
        <f t="shared" si="27"/>
        <v>0</v>
      </c>
      <c r="J25" s="66">
        <f t="shared" si="28"/>
        <v>0</v>
      </c>
      <c r="K25" s="66">
        <f t="shared" si="29"/>
        <v>0</v>
      </c>
      <c r="L25" s="16">
        <f t="shared" si="3"/>
        <v>0</v>
      </c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36"/>
      <c r="AA25" s="53">
        <f t="shared" si="4"/>
        <v>39832</v>
      </c>
      <c r="AB25" s="54">
        <f t="shared" si="5"/>
        <v>0</v>
      </c>
      <c r="AC25" s="9">
        <f t="shared" si="6"/>
        <v>0</v>
      </c>
      <c r="AD25" s="55">
        <f t="shared" si="7"/>
        <v>0</v>
      </c>
      <c r="AE25" s="54">
        <f t="shared" si="8"/>
        <v>0</v>
      </c>
      <c r="AF25" s="9">
        <f t="shared" si="9"/>
        <v>0</v>
      </c>
      <c r="AG25" s="55">
        <f t="shared" si="10"/>
        <v>0</v>
      </c>
      <c r="AH25" s="54">
        <f t="shared" si="11"/>
        <v>0</v>
      </c>
      <c r="AI25" s="9">
        <f t="shared" si="12"/>
        <v>0</v>
      </c>
      <c r="AJ25" s="55">
        <f t="shared" si="13"/>
        <v>0</v>
      </c>
      <c r="AV25" s="54">
        <f t="shared" si="14"/>
        <v>0</v>
      </c>
      <c r="AW25" s="55">
        <f t="shared" si="15"/>
        <v>0</v>
      </c>
      <c r="AX25" s="54">
        <f t="shared" si="16"/>
        <v>0</v>
      </c>
      <c r="AY25" s="55">
        <f t="shared" si="17"/>
        <v>0</v>
      </c>
      <c r="AZ25" s="54">
        <f t="shared" si="18"/>
        <v>0</v>
      </c>
      <c r="BA25" s="55">
        <f t="shared" si="19"/>
        <v>0</v>
      </c>
      <c r="BB25" s="56"/>
      <c r="BC25" s="68">
        <f t="shared" si="20"/>
        <v>0</v>
      </c>
      <c r="BD25" s="69">
        <f t="shared" si="21"/>
        <v>0</v>
      </c>
      <c r="BE25" s="7">
        <f t="shared" si="22"/>
        <v>0</v>
      </c>
      <c r="BF25" s="7">
        <f t="shared" si="23"/>
        <v>0</v>
      </c>
      <c r="BG25" s="68">
        <f t="shared" si="24"/>
        <v>0</v>
      </c>
      <c r="BH25" s="69">
        <f t="shared" si="25"/>
        <v>0</v>
      </c>
    </row>
    <row r="26" spans="1:60" ht="12" customHeight="1" x14ac:dyDescent="0.2">
      <c r="A26" s="42">
        <f t="shared" si="30"/>
        <v>39833</v>
      </c>
      <c r="B26" s="43" t="s">
        <v>46</v>
      </c>
      <c r="C26" s="14"/>
      <c r="D26" s="44"/>
      <c r="E26" s="45"/>
      <c r="F26" s="46">
        <f t="shared" si="26"/>
        <v>0</v>
      </c>
      <c r="G26" s="44"/>
      <c r="H26" s="45"/>
      <c r="I26" s="70">
        <f t="shared" si="27"/>
        <v>0</v>
      </c>
      <c r="J26" s="50">
        <f t="shared" si="28"/>
        <v>0</v>
      </c>
      <c r="K26" s="50">
        <f t="shared" si="29"/>
        <v>0</v>
      </c>
      <c r="L26" s="15">
        <f t="shared" si="3"/>
        <v>0</v>
      </c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2"/>
      <c r="AA26" s="53">
        <f t="shared" si="4"/>
        <v>39833</v>
      </c>
      <c r="AB26" s="54">
        <f t="shared" si="5"/>
        <v>0</v>
      </c>
      <c r="AC26" s="9">
        <f t="shared" si="6"/>
        <v>0</v>
      </c>
      <c r="AD26" s="55">
        <f t="shared" si="7"/>
        <v>0</v>
      </c>
      <c r="AE26" s="54">
        <f t="shared" si="8"/>
        <v>0</v>
      </c>
      <c r="AF26" s="9">
        <f t="shared" si="9"/>
        <v>0</v>
      </c>
      <c r="AG26" s="55">
        <f t="shared" si="10"/>
        <v>0</v>
      </c>
      <c r="AH26" s="54">
        <f t="shared" si="11"/>
        <v>0</v>
      </c>
      <c r="AI26" s="9">
        <f t="shared" si="12"/>
        <v>0</v>
      </c>
      <c r="AJ26" s="55">
        <f t="shared" si="13"/>
        <v>0</v>
      </c>
      <c r="AV26" s="54">
        <f t="shared" si="14"/>
        <v>0</v>
      </c>
      <c r="AW26" s="55">
        <f t="shared" si="15"/>
        <v>0</v>
      </c>
      <c r="AX26" s="54">
        <f t="shared" si="16"/>
        <v>0</v>
      </c>
      <c r="AY26" s="55">
        <f t="shared" si="17"/>
        <v>0</v>
      </c>
      <c r="AZ26" s="54">
        <f t="shared" si="18"/>
        <v>0</v>
      </c>
      <c r="BA26" s="55">
        <f t="shared" si="19"/>
        <v>0</v>
      </c>
      <c r="BB26" s="56"/>
      <c r="BC26" s="68">
        <f t="shared" si="20"/>
        <v>0</v>
      </c>
      <c r="BD26" s="69">
        <f t="shared" si="21"/>
        <v>0</v>
      </c>
      <c r="BE26" s="7">
        <f t="shared" si="22"/>
        <v>0</v>
      </c>
      <c r="BF26" s="7">
        <f t="shared" si="23"/>
        <v>0</v>
      </c>
      <c r="BG26" s="68">
        <f t="shared" si="24"/>
        <v>0</v>
      </c>
      <c r="BH26" s="69">
        <f t="shared" si="25"/>
        <v>0</v>
      </c>
    </row>
    <row r="27" spans="1:60" ht="12" customHeight="1" x14ac:dyDescent="0.2">
      <c r="A27" s="59">
        <f t="shared" si="30"/>
        <v>39833</v>
      </c>
      <c r="B27" s="60" t="s">
        <v>47</v>
      </c>
      <c r="C27" s="17"/>
      <c r="D27" s="61"/>
      <c r="E27" s="62"/>
      <c r="F27" s="63">
        <f t="shared" si="26"/>
        <v>0</v>
      </c>
      <c r="G27" s="64"/>
      <c r="H27" s="62"/>
      <c r="I27" s="65">
        <f t="shared" si="27"/>
        <v>0</v>
      </c>
      <c r="J27" s="66">
        <f t="shared" si="28"/>
        <v>0</v>
      </c>
      <c r="K27" s="66">
        <f t="shared" si="29"/>
        <v>0</v>
      </c>
      <c r="L27" s="16">
        <f t="shared" si="3"/>
        <v>0</v>
      </c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36"/>
      <c r="AA27" s="53">
        <f t="shared" si="4"/>
        <v>39833</v>
      </c>
      <c r="AB27" s="54">
        <f t="shared" si="5"/>
        <v>0</v>
      </c>
      <c r="AC27" s="9">
        <f t="shared" si="6"/>
        <v>0</v>
      </c>
      <c r="AD27" s="55">
        <f t="shared" si="7"/>
        <v>0</v>
      </c>
      <c r="AE27" s="54">
        <f t="shared" si="8"/>
        <v>0</v>
      </c>
      <c r="AF27" s="9">
        <f t="shared" si="9"/>
        <v>0</v>
      </c>
      <c r="AG27" s="55">
        <f t="shared" si="10"/>
        <v>0</v>
      </c>
      <c r="AH27" s="54">
        <f t="shared" si="11"/>
        <v>0</v>
      </c>
      <c r="AI27" s="9">
        <f t="shared" si="12"/>
        <v>0</v>
      </c>
      <c r="AJ27" s="55">
        <f t="shared" si="13"/>
        <v>0</v>
      </c>
      <c r="AV27" s="54">
        <f t="shared" si="14"/>
        <v>0</v>
      </c>
      <c r="AW27" s="55">
        <f t="shared" si="15"/>
        <v>0</v>
      </c>
      <c r="AX27" s="54">
        <f t="shared" si="16"/>
        <v>0</v>
      </c>
      <c r="AY27" s="55">
        <f t="shared" si="17"/>
        <v>0</v>
      </c>
      <c r="AZ27" s="54">
        <f t="shared" si="18"/>
        <v>0</v>
      </c>
      <c r="BA27" s="55">
        <f t="shared" si="19"/>
        <v>0</v>
      </c>
      <c r="BB27" s="56"/>
      <c r="BC27" s="68">
        <f t="shared" si="20"/>
        <v>0</v>
      </c>
      <c r="BD27" s="69">
        <f t="shared" si="21"/>
        <v>0</v>
      </c>
      <c r="BE27" s="7">
        <f t="shared" si="22"/>
        <v>0</v>
      </c>
      <c r="BF27" s="7">
        <f t="shared" si="23"/>
        <v>0</v>
      </c>
      <c r="BG27" s="68">
        <f t="shared" si="24"/>
        <v>0</v>
      </c>
      <c r="BH27" s="69">
        <f t="shared" si="25"/>
        <v>0</v>
      </c>
    </row>
    <row r="28" spans="1:60" ht="12" customHeight="1" x14ac:dyDescent="0.2">
      <c r="A28" s="42">
        <f t="shared" si="30"/>
        <v>39834</v>
      </c>
      <c r="B28" s="43" t="s">
        <v>46</v>
      </c>
      <c r="D28" s="44"/>
      <c r="E28" s="45"/>
      <c r="F28" s="46">
        <f t="shared" si="26"/>
        <v>0</v>
      </c>
      <c r="G28" s="44"/>
      <c r="H28" s="45"/>
      <c r="I28" s="70">
        <f t="shared" si="27"/>
        <v>0</v>
      </c>
      <c r="J28" s="50">
        <f t="shared" si="28"/>
        <v>0</v>
      </c>
      <c r="K28" s="50">
        <f t="shared" si="29"/>
        <v>0</v>
      </c>
      <c r="L28" s="15">
        <f t="shared" si="3"/>
        <v>0</v>
      </c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2"/>
      <c r="AA28" s="53">
        <f t="shared" si="4"/>
        <v>39834</v>
      </c>
      <c r="AB28" s="54">
        <f t="shared" si="5"/>
        <v>0</v>
      </c>
      <c r="AC28" s="9">
        <f t="shared" si="6"/>
        <v>0</v>
      </c>
      <c r="AD28" s="55">
        <f t="shared" si="7"/>
        <v>0</v>
      </c>
      <c r="AE28" s="54">
        <f t="shared" si="8"/>
        <v>0</v>
      </c>
      <c r="AF28" s="9">
        <f t="shared" si="9"/>
        <v>0</v>
      </c>
      <c r="AG28" s="55">
        <f t="shared" si="10"/>
        <v>0</v>
      </c>
      <c r="AH28" s="54">
        <f t="shared" si="11"/>
        <v>0</v>
      </c>
      <c r="AI28" s="9">
        <f t="shared" si="12"/>
        <v>0</v>
      </c>
      <c r="AJ28" s="55">
        <f t="shared" si="13"/>
        <v>0</v>
      </c>
      <c r="AV28" s="54">
        <f t="shared" si="14"/>
        <v>0</v>
      </c>
      <c r="AW28" s="55">
        <f t="shared" si="15"/>
        <v>0</v>
      </c>
      <c r="AX28" s="54">
        <f t="shared" si="16"/>
        <v>0</v>
      </c>
      <c r="AY28" s="55">
        <f t="shared" si="17"/>
        <v>0</v>
      </c>
      <c r="AZ28" s="54">
        <f t="shared" si="18"/>
        <v>0</v>
      </c>
      <c r="BA28" s="55">
        <f t="shared" si="19"/>
        <v>0</v>
      </c>
      <c r="BB28" s="56"/>
      <c r="BC28" s="68">
        <f t="shared" si="20"/>
        <v>0</v>
      </c>
      <c r="BD28" s="69">
        <f t="shared" si="21"/>
        <v>0</v>
      </c>
      <c r="BE28" s="7">
        <f t="shared" si="22"/>
        <v>0</v>
      </c>
      <c r="BF28" s="7">
        <f t="shared" si="23"/>
        <v>0</v>
      </c>
      <c r="BG28" s="68">
        <f t="shared" si="24"/>
        <v>0</v>
      </c>
      <c r="BH28" s="69">
        <f t="shared" si="25"/>
        <v>0</v>
      </c>
    </row>
    <row r="29" spans="1:60" ht="12" customHeight="1" x14ac:dyDescent="0.2">
      <c r="A29" s="59">
        <f t="shared" si="30"/>
        <v>39834</v>
      </c>
      <c r="B29" s="60" t="s">
        <v>47</v>
      </c>
      <c r="C29" s="17"/>
      <c r="D29" s="61"/>
      <c r="E29" s="62"/>
      <c r="F29" s="63">
        <f t="shared" si="26"/>
        <v>0</v>
      </c>
      <c r="G29" s="64"/>
      <c r="H29" s="62"/>
      <c r="I29" s="65">
        <f t="shared" si="27"/>
        <v>0</v>
      </c>
      <c r="J29" s="66">
        <f t="shared" si="28"/>
        <v>0</v>
      </c>
      <c r="K29" s="66">
        <f t="shared" si="29"/>
        <v>0</v>
      </c>
      <c r="L29" s="16">
        <f t="shared" si="3"/>
        <v>0</v>
      </c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36"/>
      <c r="AA29" s="53">
        <f t="shared" si="4"/>
        <v>39834</v>
      </c>
      <c r="AB29" s="54">
        <f t="shared" si="5"/>
        <v>0</v>
      </c>
      <c r="AC29" s="9">
        <f t="shared" si="6"/>
        <v>0</v>
      </c>
      <c r="AD29" s="55">
        <f t="shared" si="7"/>
        <v>0</v>
      </c>
      <c r="AE29" s="54">
        <f t="shared" si="8"/>
        <v>0</v>
      </c>
      <c r="AF29" s="9">
        <f t="shared" si="9"/>
        <v>0</v>
      </c>
      <c r="AG29" s="55">
        <f t="shared" si="10"/>
        <v>0</v>
      </c>
      <c r="AH29" s="54">
        <f t="shared" si="11"/>
        <v>0</v>
      </c>
      <c r="AI29" s="9">
        <f t="shared" si="12"/>
        <v>0</v>
      </c>
      <c r="AJ29" s="55">
        <f t="shared" si="13"/>
        <v>0</v>
      </c>
      <c r="AL29" s="9">
        <f>AO7</f>
        <v>0</v>
      </c>
      <c r="AM29" s="9">
        <f>AN7</f>
        <v>0</v>
      </c>
      <c r="AN29" s="9">
        <f>IF(AM29=$AH$16,AH52,0)</f>
        <v>0</v>
      </c>
      <c r="AO29" s="9">
        <f>IF(AL29=$AO$15,AN29*4%,0)</f>
        <v>0</v>
      </c>
      <c r="AP29" s="9">
        <f>IF(AM29=$AH$16,IF(AM29=$AB$57,$AD$57*1,0))</f>
        <v>0</v>
      </c>
      <c r="AQ29" s="9">
        <f>IF(AM29=$AQ$15,$AD$54*0.3048*1,0)</f>
        <v>0</v>
      </c>
      <c r="AV29" s="54">
        <f t="shared" si="14"/>
        <v>0</v>
      </c>
      <c r="AW29" s="55">
        <f t="shared" si="15"/>
        <v>0</v>
      </c>
      <c r="AX29" s="54">
        <f t="shared" si="16"/>
        <v>0</v>
      </c>
      <c r="AY29" s="55">
        <f t="shared" si="17"/>
        <v>0</v>
      </c>
      <c r="AZ29" s="54">
        <f t="shared" si="18"/>
        <v>0</v>
      </c>
      <c r="BA29" s="55">
        <f t="shared" si="19"/>
        <v>0</v>
      </c>
      <c r="BB29" s="56"/>
      <c r="BC29" s="68">
        <f t="shared" si="20"/>
        <v>0</v>
      </c>
      <c r="BD29" s="69">
        <f t="shared" si="21"/>
        <v>0</v>
      </c>
      <c r="BE29" s="7">
        <f t="shared" si="22"/>
        <v>0</v>
      </c>
      <c r="BF29" s="7">
        <f t="shared" si="23"/>
        <v>0</v>
      </c>
      <c r="BG29" s="68">
        <f t="shared" si="24"/>
        <v>0</v>
      </c>
      <c r="BH29" s="69">
        <f t="shared" si="25"/>
        <v>0</v>
      </c>
    </row>
    <row r="30" spans="1:60" ht="12" customHeight="1" x14ac:dyDescent="0.2">
      <c r="A30" s="42">
        <f t="shared" si="30"/>
        <v>39835</v>
      </c>
      <c r="B30" s="43" t="s">
        <v>46</v>
      </c>
      <c r="C30" s="14"/>
      <c r="D30" s="44"/>
      <c r="E30" s="45"/>
      <c r="F30" s="46">
        <f t="shared" si="26"/>
        <v>0</v>
      </c>
      <c r="G30" s="44"/>
      <c r="H30" s="45"/>
      <c r="I30" s="70">
        <f t="shared" si="27"/>
        <v>0</v>
      </c>
      <c r="J30" s="50">
        <f t="shared" si="28"/>
        <v>0</v>
      </c>
      <c r="K30" s="50">
        <f t="shared" si="29"/>
        <v>0</v>
      </c>
      <c r="L30" s="15">
        <f t="shared" si="3"/>
        <v>0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2"/>
      <c r="AA30" s="53">
        <f t="shared" si="4"/>
        <v>39835</v>
      </c>
      <c r="AB30" s="54">
        <f t="shared" si="5"/>
        <v>0</v>
      </c>
      <c r="AC30" s="9">
        <f t="shared" si="6"/>
        <v>0</v>
      </c>
      <c r="AD30" s="55">
        <f t="shared" si="7"/>
        <v>0</v>
      </c>
      <c r="AE30" s="54">
        <f t="shared" si="8"/>
        <v>0</v>
      </c>
      <c r="AF30" s="9">
        <f t="shared" si="9"/>
        <v>0</v>
      </c>
      <c r="AG30" s="55">
        <f t="shared" si="10"/>
        <v>0</v>
      </c>
      <c r="AH30" s="54">
        <f t="shared" si="11"/>
        <v>0</v>
      </c>
      <c r="AI30" s="9">
        <f t="shared" si="12"/>
        <v>0</v>
      </c>
      <c r="AJ30" s="55">
        <f t="shared" si="13"/>
        <v>0</v>
      </c>
      <c r="AV30" s="54">
        <f t="shared" si="14"/>
        <v>0</v>
      </c>
      <c r="AW30" s="55">
        <f t="shared" si="15"/>
        <v>0</v>
      </c>
      <c r="AX30" s="54">
        <f t="shared" si="16"/>
        <v>0</v>
      </c>
      <c r="AY30" s="55">
        <f t="shared" si="17"/>
        <v>0</v>
      </c>
      <c r="AZ30" s="54">
        <f t="shared" si="18"/>
        <v>0</v>
      </c>
      <c r="BA30" s="55">
        <f t="shared" si="19"/>
        <v>0</v>
      </c>
      <c r="BB30" s="56"/>
      <c r="BC30" s="68">
        <f t="shared" si="20"/>
        <v>0</v>
      </c>
      <c r="BD30" s="69">
        <f t="shared" si="21"/>
        <v>0</v>
      </c>
      <c r="BE30" s="7">
        <f t="shared" si="22"/>
        <v>0</v>
      </c>
      <c r="BF30" s="7">
        <f t="shared" si="23"/>
        <v>0</v>
      </c>
      <c r="BG30" s="68">
        <f t="shared" si="24"/>
        <v>0</v>
      </c>
      <c r="BH30" s="69">
        <f t="shared" si="25"/>
        <v>0</v>
      </c>
    </row>
    <row r="31" spans="1:60" ht="12" customHeight="1" x14ac:dyDescent="0.2">
      <c r="A31" s="59">
        <f t="shared" si="30"/>
        <v>39835</v>
      </c>
      <c r="B31" s="60" t="s">
        <v>47</v>
      </c>
      <c r="C31" s="17"/>
      <c r="D31" s="61"/>
      <c r="E31" s="62"/>
      <c r="F31" s="63">
        <f t="shared" si="26"/>
        <v>0</v>
      </c>
      <c r="G31" s="64"/>
      <c r="H31" s="62"/>
      <c r="I31" s="65">
        <f t="shared" si="27"/>
        <v>0</v>
      </c>
      <c r="J31" s="66">
        <f t="shared" si="28"/>
        <v>0</v>
      </c>
      <c r="K31" s="66">
        <f t="shared" si="29"/>
        <v>0</v>
      </c>
      <c r="L31" s="16">
        <f t="shared" si="3"/>
        <v>0</v>
      </c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36"/>
      <c r="AA31" s="53">
        <f t="shared" si="4"/>
        <v>39835</v>
      </c>
      <c r="AB31" s="54">
        <f t="shared" si="5"/>
        <v>0</v>
      </c>
      <c r="AC31" s="9">
        <f t="shared" si="6"/>
        <v>0</v>
      </c>
      <c r="AD31" s="55">
        <f t="shared" si="7"/>
        <v>0</v>
      </c>
      <c r="AE31" s="54">
        <f t="shared" si="8"/>
        <v>0</v>
      </c>
      <c r="AF31" s="9">
        <f t="shared" si="9"/>
        <v>0</v>
      </c>
      <c r="AG31" s="55">
        <f t="shared" si="10"/>
        <v>0</v>
      </c>
      <c r="AH31" s="54">
        <f t="shared" si="11"/>
        <v>0</v>
      </c>
      <c r="AI31" s="9">
        <f t="shared" si="12"/>
        <v>0</v>
      </c>
      <c r="AJ31" s="55">
        <f t="shared" si="13"/>
        <v>0</v>
      </c>
      <c r="AV31" s="54">
        <f t="shared" si="14"/>
        <v>0</v>
      </c>
      <c r="AW31" s="55">
        <f t="shared" si="15"/>
        <v>0</v>
      </c>
      <c r="AX31" s="54">
        <f t="shared" si="16"/>
        <v>0</v>
      </c>
      <c r="AY31" s="55">
        <f t="shared" si="17"/>
        <v>0</v>
      </c>
      <c r="AZ31" s="54">
        <f t="shared" si="18"/>
        <v>0</v>
      </c>
      <c r="BA31" s="55">
        <f t="shared" si="19"/>
        <v>0</v>
      </c>
      <c r="BB31" s="56"/>
      <c r="BC31" s="68">
        <f t="shared" si="20"/>
        <v>0</v>
      </c>
      <c r="BD31" s="69">
        <f t="shared" si="21"/>
        <v>0</v>
      </c>
      <c r="BE31" s="7">
        <f t="shared" si="22"/>
        <v>0</v>
      </c>
      <c r="BF31" s="7">
        <f t="shared" si="23"/>
        <v>0</v>
      </c>
      <c r="BG31" s="68">
        <f t="shared" si="24"/>
        <v>0</v>
      </c>
      <c r="BH31" s="69">
        <f t="shared" si="25"/>
        <v>0</v>
      </c>
    </row>
    <row r="32" spans="1:60" ht="12" customHeight="1" x14ac:dyDescent="0.2">
      <c r="A32" s="42">
        <f t="shared" si="30"/>
        <v>39836</v>
      </c>
      <c r="B32" s="43" t="s">
        <v>46</v>
      </c>
      <c r="C32" s="14"/>
      <c r="D32" s="44"/>
      <c r="E32" s="45"/>
      <c r="F32" s="46">
        <f t="shared" si="26"/>
        <v>0</v>
      </c>
      <c r="G32" s="44"/>
      <c r="H32" s="45"/>
      <c r="I32" s="70">
        <f t="shared" si="27"/>
        <v>0</v>
      </c>
      <c r="J32" s="50">
        <f t="shared" si="28"/>
        <v>0</v>
      </c>
      <c r="K32" s="50">
        <f t="shared" si="29"/>
        <v>0</v>
      </c>
      <c r="L32" s="15">
        <f t="shared" si="3"/>
        <v>0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2"/>
      <c r="AA32" s="53">
        <f t="shared" si="4"/>
        <v>39836</v>
      </c>
      <c r="AB32" s="54">
        <f t="shared" si="5"/>
        <v>0</v>
      </c>
      <c r="AC32" s="9">
        <f t="shared" si="6"/>
        <v>0</v>
      </c>
      <c r="AD32" s="55">
        <f t="shared" si="7"/>
        <v>0</v>
      </c>
      <c r="AE32" s="54">
        <f t="shared" si="8"/>
        <v>0</v>
      </c>
      <c r="AF32" s="9">
        <f t="shared" si="9"/>
        <v>0</v>
      </c>
      <c r="AG32" s="55">
        <f t="shared" si="10"/>
        <v>0</v>
      </c>
      <c r="AH32" s="54">
        <f t="shared" si="11"/>
        <v>0</v>
      </c>
      <c r="AI32" s="9">
        <f t="shared" si="12"/>
        <v>0</v>
      </c>
      <c r="AJ32" s="55">
        <f t="shared" si="13"/>
        <v>0</v>
      </c>
      <c r="AV32" s="54">
        <f t="shared" si="14"/>
        <v>0</v>
      </c>
      <c r="AW32" s="55">
        <f t="shared" si="15"/>
        <v>0</v>
      </c>
      <c r="AX32" s="54">
        <f t="shared" si="16"/>
        <v>0</v>
      </c>
      <c r="AY32" s="55">
        <f t="shared" si="17"/>
        <v>0</v>
      </c>
      <c r="AZ32" s="54">
        <f t="shared" si="18"/>
        <v>0</v>
      </c>
      <c r="BA32" s="55">
        <f t="shared" si="19"/>
        <v>0</v>
      </c>
      <c r="BB32" s="56"/>
      <c r="BC32" s="68">
        <f t="shared" si="20"/>
        <v>0</v>
      </c>
      <c r="BD32" s="69">
        <f t="shared" si="21"/>
        <v>0</v>
      </c>
      <c r="BE32" s="7">
        <f t="shared" si="22"/>
        <v>0</v>
      </c>
      <c r="BF32" s="7">
        <f t="shared" si="23"/>
        <v>0</v>
      </c>
      <c r="BG32" s="68">
        <f t="shared" si="24"/>
        <v>0</v>
      </c>
      <c r="BH32" s="69">
        <f t="shared" si="25"/>
        <v>0</v>
      </c>
    </row>
    <row r="33" spans="1:60" ht="12" customHeight="1" x14ac:dyDescent="0.2">
      <c r="A33" s="59">
        <f t="shared" si="30"/>
        <v>39836</v>
      </c>
      <c r="B33" s="60" t="s">
        <v>47</v>
      </c>
      <c r="D33" s="61"/>
      <c r="E33" s="62"/>
      <c r="F33" s="63">
        <f t="shared" si="26"/>
        <v>0</v>
      </c>
      <c r="G33" s="64"/>
      <c r="H33" s="62"/>
      <c r="I33" s="65">
        <f t="shared" si="27"/>
        <v>0</v>
      </c>
      <c r="J33" s="66">
        <f t="shared" si="28"/>
        <v>0</v>
      </c>
      <c r="K33" s="66">
        <f t="shared" si="29"/>
        <v>0</v>
      </c>
      <c r="L33" s="16">
        <f t="shared" si="3"/>
        <v>0</v>
      </c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36"/>
      <c r="AA33" s="53">
        <f t="shared" si="4"/>
        <v>39836</v>
      </c>
      <c r="AB33" s="54">
        <f t="shared" si="5"/>
        <v>0</v>
      </c>
      <c r="AC33" s="9">
        <f t="shared" si="6"/>
        <v>0</v>
      </c>
      <c r="AD33" s="55">
        <f t="shared" si="7"/>
        <v>0</v>
      </c>
      <c r="AE33" s="54">
        <f t="shared" si="8"/>
        <v>0</v>
      </c>
      <c r="AF33" s="9">
        <f t="shared" si="9"/>
        <v>0</v>
      </c>
      <c r="AG33" s="55">
        <f t="shared" si="10"/>
        <v>0</v>
      </c>
      <c r="AH33" s="54">
        <f t="shared" si="11"/>
        <v>0</v>
      </c>
      <c r="AI33" s="9">
        <f t="shared" si="12"/>
        <v>0</v>
      </c>
      <c r="AJ33" s="55">
        <f t="shared" si="13"/>
        <v>0</v>
      </c>
      <c r="AV33" s="54">
        <f t="shared" si="14"/>
        <v>0</v>
      </c>
      <c r="AW33" s="55">
        <f t="shared" si="15"/>
        <v>0</v>
      </c>
      <c r="AX33" s="54">
        <f t="shared" si="16"/>
        <v>0</v>
      </c>
      <c r="AY33" s="55">
        <f t="shared" si="17"/>
        <v>0</v>
      </c>
      <c r="AZ33" s="54">
        <f t="shared" si="18"/>
        <v>0</v>
      </c>
      <c r="BA33" s="55">
        <f t="shared" si="19"/>
        <v>0</v>
      </c>
      <c r="BB33" s="56"/>
      <c r="BC33" s="68">
        <f t="shared" si="20"/>
        <v>0</v>
      </c>
      <c r="BD33" s="69">
        <f t="shared" si="21"/>
        <v>0</v>
      </c>
      <c r="BE33" s="7">
        <f t="shared" si="22"/>
        <v>0</v>
      </c>
      <c r="BF33" s="7">
        <f t="shared" si="23"/>
        <v>0</v>
      </c>
      <c r="BG33" s="68">
        <f t="shared" si="24"/>
        <v>0</v>
      </c>
      <c r="BH33" s="69">
        <f t="shared" si="25"/>
        <v>0</v>
      </c>
    </row>
    <row r="34" spans="1:60" ht="12" customHeight="1" x14ac:dyDescent="0.2">
      <c r="A34" s="42">
        <f t="shared" si="30"/>
        <v>39837</v>
      </c>
      <c r="B34" s="43" t="s">
        <v>46</v>
      </c>
      <c r="C34" s="14"/>
      <c r="D34" s="44"/>
      <c r="E34" s="45"/>
      <c r="F34" s="46">
        <f t="shared" si="26"/>
        <v>0</v>
      </c>
      <c r="G34" s="44"/>
      <c r="H34" s="45"/>
      <c r="I34" s="70">
        <f t="shared" si="27"/>
        <v>0</v>
      </c>
      <c r="J34" s="50">
        <f t="shared" si="28"/>
        <v>0</v>
      </c>
      <c r="K34" s="50">
        <f t="shared" si="29"/>
        <v>0</v>
      </c>
      <c r="L34" s="15">
        <f t="shared" si="3"/>
        <v>0</v>
      </c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2"/>
      <c r="AA34" s="53">
        <f t="shared" si="4"/>
        <v>39837</v>
      </c>
      <c r="AB34" s="54">
        <f t="shared" si="5"/>
        <v>0</v>
      </c>
      <c r="AC34" s="9">
        <f t="shared" si="6"/>
        <v>0</v>
      </c>
      <c r="AD34" s="55">
        <f t="shared" si="7"/>
        <v>0</v>
      </c>
      <c r="AE34" s="54">
        <f t="shared" si="8"/>
        <v>0</v>
      </c>
      <c r="AF34" s="9">
        <f t="shared" si="9"/>
        <v>0</v>
      </c>
      <c r="AG34" s="55">
        <f t="shared" si="10"/>
        <v>0</v>
      </c>
      <c r="AH34" s="54">
        <f t="shared" si="11"/>
        <v>0</v>
      </c>
      <c r="AI34" s="9">
        <f t="shared" si="12"/>
        <v>0</v>
      </c>
      <c r="AJ34" s="55">
        <f t="shared" si="13"/>
        <v>0</v>
      </c>
      <c r="AM34" s="36"/>
      <c r="AN34" s="36"/>
      <c r="AO34" s="36"/>
      <c r="AP34" s="36"/>
      <c r="AQ34" s="36"/>
      <c r="AR34" s="36"/>
      <c r="AS34" s="36"/>
      <c r="AV34" s="54">
        <f t="shared" si="14"/>
        <v>0</v>
      </c>
      <c r="AW34" s="55">
        <f t="shared" si="15"/>
        <v>0</v>
      </c>
      <c r="AX34" s="54">
        <f t="shared" si="16"/>
        <v>0</v>
      </c>
      <c r="AY34" s="55">
        <f t="shared" si="17"/>
        <v>0</v>
      </c>
      <c r="AZ34" s="54">
        <f t="shared" si="18"/>
        <v>0</v>
      </c>
      <c r="BA34" s="55">
        <f t="shared" si="19"/>
        <v>0</v>
      </c>
      <c r="BB34" s="56"/>
      <c r="BC34" s="68">
        <f t="shared" si="20"/>
        <v>0</v>
      </c>
      <c r="BD34" s="69">
        <f t="shared" si="21"/>
        <v>0</v>
      </c>
      <c r="BE34" s="7">
        <f t="shared" si="22"/>
        <v>0</v>
      </c>
      <c r="BF34" s="7">
        <f t="shared" si="23"/>
        <v>0</v>
      </c>
      <c r="BG34" s="68">
        <f t="shared" si="24"/>
        <v>0</v>
      </c>
      <c r="BH34" s="69">
        <f t="shared" si="25"/>
        <v>0</v>
      </c>
    </row>
    <row r="35" spans="1:60" ht="12" customHeight="1" x14ac:dyDescent="0.2">
      <c r="A35" s="59">
        <f t="shared" si="30"/>
        <v>39837</v>
      </c>
      <c r="B35" s="60" t="s">
        <v>47</v>
      </c>
      <c r="C35" s="17"/>
      <c r="D35" s="61"/>
      <c r="E35" s="62"/>
      <c r="F35" s="63">
        <f t="shared" si="26"/>
        <v>0</v>
      </c>
      <c r="G35" s="64"/>
      <c r="H35" s="62"/>
      <c r="I35" s="65">
        <f t="shared" si="27"/>
        <v>0</v>
      </c>
      <c r="J35" s="66">
        <f t="shared" si="28"/>
        <v>0</v>
      </c>
      <c r="K35" s="66">
        <f t="shared" si="29"/>
        <v>0</v>
      </c>
      <c r="L35" s="16">
        <f t="shared" si="3"/>
        <v>0</v>
      </c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36"/>
      <c r="AA35" s="53">
        <f t="shared" si="4"/>
        <v>39837</v>
      </c>
      <c r="AB35" s="54">
        <f t="shared" si="5"/>
        <v>0</v>
      </c>
      <c r="AC35" s="9">
        <f t="shared" si="6"/>
        <v>0</v>
      </c>
      <c r="AD35" s="55">
        <f t="shared" si="7"/>
        <v>0</v>
      </c>
      <c r="AE35" s="54">
        <f t="shared" si="8"/>
        <v>0</v>
      </c>
      <c r="AF35" s="9">
        <f t="shared" si="9"/>
        <v>0</v>
      </c>
      <c r="AG35" s="55">
        <f t="shared" si="10"/>
        <v>0</v>
      </c>
      <c r="AH35" s="54">
        <f t="shared" si="11"/>
        <v>0</v>
      </c>
      <c r="AI35" s="9">
        <f t="shared" si="12"/>
        <v>0</v>
      </c>
      <c r="AJ35" s="55">
        <f t="shared" si="13"/>
        <v>0</v>
      </c>
      <c r="AV35" s="54">
        <f t="shared" si="14"/>
        <v>0</v>
      </c>
      <c r="AW35" s="55">
        <f t="shared" si="15"/>
        <v>0</v>
      </c>
      <c r="AX35" s="54">
        <f t="shared" si="16"/>
        <v>0</v>
      </c>
      <c r="AY35" s="55">
        <f t="shared" si="17"/>
        <v>0</v>
      </c>
      <c r="AZ35" s="54">
        <f t="shared" si="18"/>
        <v>0</v>
      </c>
      <c r="BA35" s="55">
        <f t="shared" si="19"/>
        <v>0</v>
      </c>
      <c r="BB35" s="56"/>
      <c r="BC35" s="68">
        <f t="shared" si="20"/>
        <v>0</v>
      </c>
      <c r="BD35" s="69">
        <f t="shared" si="21"/>
        <v>0</v>
      </c>
      <c r="BE35" s="7">
        <f t="shared" si="22"/>
        <v>0</v>
      </c>
      <c r="BF35" s="7">
        <f t="shared" si="23"/>
        <v>0</v>
      </c>
      <c r="BG35" s="68">
        <f t="shared" si="24"/>
        <v>0</v>
      </c>
      <c r="BH35" s="69">
        <f t="shared" si="25"/>
        <v>0</v>
      </c>
    </row>
    <row r="36" spans="1:60" ht="12" customHeight="1" x14ac:dyDescent="0.2">
      <c r="A36" s="42">
        <f t="shared" si="30"/>
        <v>39838</v>
      </c>
      <c r="B36" s="43" t="s">
        <v>46</v>
      </c>
      <c r="C36" s="14"/>
      <c r="D36" s="44"/>
      <c r="E36" s="45"/>
      <c r="F36" s="46">
        <f t="shared" si="26"/>
        <v>0</v>
      </c>
      <c r="G36" s="44"/>
      <c r="H36" s="45"/>
      <c r="I36" s="70">
        <f t="shared" si="27"/>
        <v>0</v>
      </c>
      <c r="J36" s="50">
        <f t="shared" si="28"/>
        <v>0</v>
      </c>
      <c r="K36" s="50">
        <f t="shared" si="29"/>
        <v>0</v>
      </c>
      <c r="L36" s="15">
        <f t="shared" si="3"/>
        <v>0</v>
      </c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2"/>
      <c r="AA36" s="53">
        <f t="shared" si="4"/>
        <v>39838</v>
      </c>
      <c r="AB36" s="54">
        <f t="shared" si="5"/>
        <v>0</v>
      </c>
      <c r="AC36" s="9">
        <f t="shared" si="6"/>
        <v>0</v>
      </c>
      <c r="AD36" s="55">
        <f t="shared" si="7"/>
        <v>0</v>
      </c>
      <c r="AE36" s="54">
        <f t="shared" si="8"/>
        <v>0</v>
      </c>
      <c r="AF36" s="9">
        <f t="shared" si="9"/>
        <v>0</v>
      </c>
      <c r="AG36" s="55">
        <f t="shared" si="10"/>
        <v>0</v>
      </c>
      <c r="AH36" s="54">
        <f t="shared" si="11"/>
        <v>0</v>
      </c>
      <c r="AI36" s="9">
        <f t="shared" si="12"/>
        <v>0</v>
      </c>
      <c r="AJ36" s="55">
        <f t="shared" si="13"/>
        <v>0</v>
      </c>
      <c r="AV36" s="54">
        <f t="shared" si="14"/>
        <v>0</v>
      </c>
      <c r="AW36" s="55">
        <f t="shared" si="15"/>
        <v>0</v>
      </c>
      <c r="AX36" s="54">
        <f t="shared" si="16"/>
        <v>0</v>
      </c>
      <c r="AY36" s="55">
        <f t="shared" si="17"/>
        <v>0</v>
      </c>
      <c r="AZ36" s="54">
        <f t="shared" si="18"/>
        <v>0</v>
      </c>
      <c r="BA36" s="55">
        <f t="shared" si="19"/>
        <v>0</v>
      </c>
      <c r="BB36" s="56"/>
      <c r="BC36" s="68">
        <f t="shared" si="20"/>
        <v>0</v>
      </c>
      <c r="BD36" s="69">
        <f t="shared" si="21"/>
        <v>0</v>
      </c>
      <c r="BE36" s="7">
        <f t="shared" si="22"/>
        <v>0</v>
      </c>
      <c r="BF36" s="7">
        <f t="shared" si="23"/>
        <v>0</v>
      </c>
      <c r="BG36" s="68">
        <f t="shared" si="24"/>
        <v>0</v>
      </c>
      <c r="BH36" s="69">
        <f t="shared" si="25"/>
        <v>0</v>
      </c>
    </row>
    <row r="37" spans="1:60" ht="12" customHeight="1" x14ac:dyDescent="0.2">
      <c r="A37" s="59">
        <f t="shared" si="30"/>
        <v>39838</v>
      </c>
      <c r="B37" s="60" t="s">
        <v>47</v>
      </c>
      <c r="C37" s="17"/>
      <c r="D37" s="61"/>
      <c r="E37" s="62"/>
      <c r="F37" s="63">
        <f t="shared" si="26"/>
        <v>0</v>
      </c>
      <c r="G37" s="64"/>
      <c r="H37" s="62"/>
      <c r="I37" s="65">
        <f t="shared" si="27"/>
        <v>0</v>
      </c>
      <c r="J37" s="66">
        <f t="shared" si="28"/>
        <v>0</v>
      </c>
      <c r="K37" s="66">
        <f t="shared" si="29"/>
        <v>0</v>
      </c>
      <c r="L37" s="16">
        <f t="shared" si="3"/>
        <v>0</v>
      </c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36"/>
      <c r="AA37" s="53">
        <f t="shared" si="4"/>
        <v>39838</v>
      </c>
      <c r="AB37" s="54">
        <f t="shared" si="5"/>
        <v>0</v>
      </c>
      <c r="AC37" s="9">
        <f t="shared" si="6"/>
        <v>0</v>
      </c>
      <c r="AD37" s="55">
        <f t="shared" si="7"/>
        <v>0</v>
      </c>
      <c r="AE37" s="54">
        <f t="shared" si="8"/>
        <v>0</v>
      </c>
      <c r="AF37" s="9">
        <f t="shared" si="9"/>
        <v>0</v>
      </c>
      <c r="AG37" s="55">
        <f t="shared" si="10"/>
        <v>0</v>
      </c>
      <c r="AH37" s="54">
        <f t="shared" si="11"/>
        <v>0</v>
      </c>
      <c r="AI37" s="9">
        <f t="shared" si="12"/>
        <v>0</v>
      </c>
      <c r="AJ37" s="55">
        <f t="shared" si="13"/>
        <v>0</v>
      </c>
      <c r="AV37" s="54">
        <f t="shared" si="14"/>
        <v>0</v>
      </c>
      <c r="AW37" s="55">
        <f t="shared" si="15"/>
        <v>0</v>
      </c>
      <c r="AX37" s="54">
        <f t="shared" si="16"/>
        <v>0</v>
      </c>
      <c r="AY37" s="55">
        <f t="shared" si="17"/>
        <v>0</v>
      </c>
      <c r="AZ37" s="54">
        <f t="shared" si="18"/>
        <v>0</v>
      </c>
      <c r="BA37" s="55">
        <f t="shared" si="19"/>
        <v>0</v>
      </c>
      <c r="BB37" s="56"/>
      <c r="BC37" s="68">
        <f t="shared" si="20"/>
        <v>0</v>
      </c>
      <c r="BD37" s="69">
        <f t="shared" si="21"/>
        <v>0</v>
      </c>
      <c r="BE37" s="7">
        <f t="shared" si="22"/>
        <v>0</v>
      </c>
      <c r="BF37" s="7">
        <f t="shared" si="23"/>
        <v>0</v>
      </c>
      <c r="BG37" s="68">
        <f t="shared" si="24"/>
        <v>0</v>
      </c>
      <c r="BH37" s="69">
        <f t="shared" si="25"/>
        <v>0</v>
      </c>
    </row>
    <row r="38" spans="1:60" ht="12" customHeight="1" x14ac:dyDescent="0.2">
      <c r="A38" s="42">
        <f t="shared" si="30"/>
        <v>39839</v>
      </c>
      <c r="B38" s="43" t="s">
        <v>46</v>
      </c>
      <c r="C38" s="14"/>
      <c r="D38" s="44"/>
      <c r="E38" s="45"/>
      <c r="F38" s="46">
        <f t="shared" si="26"/>
        <v>0</v>
      </c>
      <c r="G38" s="44"/>
      <c r="H38" s="45"/>
      <c r="I38" s="70">
        <f t="shared" si="27"/>
        <v>0</v>
      </c>
      <c r="J38" s="50">
        <f t="shared" si="28"/>
        <v>0</v>
      </c>
      <c r="K38" s="50">
        <f t="shared" si="29"/>
        <v>0</v>
      </c>
      <c r="L38" s="15">
        <f t="shared" si="3"/>
        <v>0</v>
      </c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2"/>
      <c r="AA38" s="53">
        <f t="shared" si="4"/>
        <v>39839</v>
      </c>
      <c r="AB38" s="54">
        <f t="shared" si="5"/>
        <v>0</v>
      </c>
      <c r="AC38" s="9">
        <f t="shared" si="6"/>
        <v>0</v>
      </c>
      <c r="AD38" s="55">
        <f t="shared" si="7"/>
        <v>0</v>
      </c>
      <c r="AE38" s="54">
        <f t="shared" si="8"/>
        <v>0</v>
      </c>
      <c r="AF38" s="9">
        <f t="shared" si="9"/>
        <v>0</v>
      </c>
      <c r="AG38" s="55">
        <f t="shared" si="10"/>
        <v>0</v>
      </c>
      <c r="AH38" s="54">
        <f t="shared" si="11"/>
        <v>0</v>
      </c>
      <c r="AI38" s="9">
        <f t="shared" si="12"/>
        <v>0</v>
      </c>
      <c r="AJ38" s="55">
        <f t="shared" si="13"/>
        <v>0</v>
      </c>
      <c r="AV38" s="54">
        <f t="shared" si="14"/>
        <v>0</v>
      </c>
      <c r="AW38" s="55">
        <f t="shared" si="15"/>
        <v>0</v>
      </c>
      <c r="AX38" s="54">
        <f t="shared" si="16"/>
        <v>0</v>
      </c>
      <c r="AY38" s="55">
        <f t="shared" si="17"/>
        <v>0</v>
      </c>
      <c r="AZ38" s="54">
        <f t="shared" si="18"/>
        <v>0</v>
      </c>
      <c r="BA38" s="55">
        <f t="shared" si="19"/>
        <v>0</v>
      </c>
      <c r="BB38" s="56"/>
      <c r="BC38" s="68">
        <f t="shared" si="20"/>
        <v>0</v>
      </c>
      <c r="BD38" s="69">
        <f t="shared" si="21"/>
        <v>0</v>
      </c>
      <c r="BE38" s="7">
        <f t="shared" si="22"/>
        <v>0</v>
      </c>
      <c r="BF38" s="7">
        <f t="shared" si="23"/>
        <v>0</v>
      </c>
      <c r="BG38" s="68">
        <f t="shared" si="24"/>
        <v>0</v>
      </c>
      <c r="BH38" s="69">
        <f t="shared" si="25"/>
        <v>0</v>
      </c>
    </row>
    <row r="39" spans="1:60" ht="12" customHeight="1" x14ac:dyDescent="0.2">
      <c r="A39" s="59">
        <f t="shared" si="30"/>
        <v>39839</v>
      </c>
      <c r="B39" s="60" t="s">
        <v>47</v>
      </c>
      <c r="C39" s="17"/>
      <c r="D39" s="61"/>
      <c r="E39" s="62"/>
      <c r="F39" s="63">
        <f t="shared" si="26"/>
        <v>0</v>
      </c>
      <c r="G39" s="64"/>
      <c r="H39" s="62"/>
      <c r="I39" s="65">
        <f t="shared" si="27"/>
        <v>0</v>
      </c>
      <c r="J39" s="66">
        <f t="shared" si="28"/>
        <v>0</v>
      </c>
      <c r="K39" s="66">
        <f t="shared" si="29"/>
        <v>0</v>
      </c>
      <c r="L39" s="16">
        <f t="shared" si="3"/>
        <v>0</v>
      </c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36"/>
      <c r="AA39" s="53">
        <f t="shared" si="4"/>
        <v>39839</v>
      </c>
      <c r="AB39" s="54">
        <f t="shared" si="5"/>
        <v>0</v>
      </c>
      <c r="AC39" s="9">
        <f t="shared" si="6"/>
        <v>0</v>
      </c>
      <c r="AD39" s="55">
        <f t="shared" si="7"/>
        <v>0</v>
      </c>
      <c r="AE39" s="54">
        <f t="shared" si="8"/>
        <v>0</v>
      </c>
      <c r="AF39" s="9">
        <f t="shared" si="9"/>
        <v>0</v>
      </c>
      <c r="AG39" s="55">
        <f t="shared" si="10"/>
        <v>0</v>
      </c>
      <c r="AH39" s="54">
        <f t="shared" si="11"/>
        <v>0</v>
      </c>
      <c r="AI39" s="9">
        <f t="shared" si="12"/>
        <v>0</v>
      </c>
      <c r="AJ39" s="55">
        <f t="shared" si="13"/>
        <v>0</v>
      </c>
      <c r="AV39" s="54">
        <f t="shared" si="14"/>
        <v>0</v>
      </c>
      <c r="AW39" s="55">
        <f t="shared" si="15"/>
        <v>0</v>
      </c>
      <c r="AX39" s="54">
        <f t="shared" si="16"/>
        <v>0</v>
      </c>
      <c r="AY39" s="55">
        <f t="shared" si="17"/>
        <v>0</v>
      </c>
      <c r="AZ39" s="54">
        <f t="shared" si="18"/>
        <v>0</v>
      </c>
      <c r="BA39" s="55">
        <f t="shared" si="19"/>
        <v>0</v>
      </c>
      <c r="BB39" s="56"/>
      <c r="BC39" s="68">
        <f t="shared" si="20"/>
        <v>0</v>
      </c>
      <c r="BD39" s="69">
        <f t="shared" si="21"/>
        <v>0</v>
      </c>
      <c r="BE39" s="7">
        <f t="shared" si="22"/>
        <v>0</v>
      </c>
      <c r="BF39" s="7">
        <f t="shared" si="23"/>
        <v>0</v>
      </c>
      <c r="BG39" s="68">
        <f t="shared" si="24"/>
        <v>0</v>
      </c>
      <c r="BH39" s="69">
        <f t="shared" si="25"/>
        <v>0</v>
      </c>
    </row>
    <row r="40" spans="1:60" ht="12" customHeight="1" x14ac:dyDescent="0.2">
      <c r="A40" s="42">
        <f t="shared" si="30"/>
        <v>39840</v>
      </c>
      <c r="B40" s="43" t="s">
        <v>46</v>
      </c>
      <c r="C40" s="14"/>
      <c r="D40" s="44"/>
      <c r="E40" s="45"/>
      <c r="F40" s="46">
        <f t="shared" si="26"/>
        <v>0</v>
      </c>
      <c r="G40" s="44"/>
      <c r="H40" s="45"/>
      <c r="I40" s="70">
        <f t="shared" si="27"/>
        <v>0</v>
      </c>
      <c r="J40" s="50">
        <f t="shared" si="28"/>
        <v>0</v>
      </c>
      <c r="K40" s="50">
        <f t="shared" si="29"/>
        <v>0</v>
      </c>
      <c r="L40" s="15">
        <f t="shared" si="3"/>
        <v>0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2"/>
      <c r="AA40" s="53">
        <f t="shared" si="4"/>
        <v>39840</v>
      </c>
      <c r="AB40" s="54">
        <f t="shared" si="5"/>
        <v>0</v>
      </c>
      <c r="AC40" s="9">
        <f t="shared" si="6"/>
        <v>0</v>
      </c>
      <c r="AD40" s="55">
        <f t="shared" si="7"/>
        <v>0</v>
      </c>
      <c r="AE40" s="54">
        <f t="shared" si="8"/>
        <v>0</v>
      </c>
      <c r="AF40" s="9">
        <f t="shared" si="9"/>
        <v>0</v>
      </c>
      <c r="AG40" s="55">
        <f t="shared" si="10"/>
        <v>0</v>
      </c>
      <c r="AH40" s="54">
        <f t="shared" si="11"/>
        <v>0</v>
      </c>
      <c r="AI40" s="9">
        <f t="shared" si="12"/>
        <v>0</v>
      </c>
      <c r="AJ40" s="55">
        <f t="shared" si="13"/>
        <v>0</v>
      </c>
      <c r="AV40" s="54">
        <f t="shared" si="14"/>
        <v>0</v>
      </c>
      <c r="AW40" s="55">
        <f t="shared" si="15"/>
        <v>0</v>
      </c>
      <c r="AX40" s="54">
        <f t="shared" si="16"/>
        <v>0</v>
      </c>
      <c r="AY40" s="55">
        <f t="shared" si="17"/>
        <v>0</v>
      </c>
      <c r="AZ40" s="54">
        <f t="shared" si="18"/>
        <v>0</v>
      </c>
      <c r="BA40" s="55">
        <f t="shared" si="19"/>
        <v>0</v>
      </c>
      <c r="BB40" s="56"/>
      <c r="BC40" s="68">
        <f t="shared" si="20"/>
        <v>0</v>
      </c>
      <c r="BD40" s="69">
        <f t="shared" si="21"/>
        <v>0</v>
      </c>
      <c r="BE40" s="7">
        <f t="shared" si="22"/>
        <v>0</v>
      </c>
      <c r="BF40" s="7">
        <f t="shared" si="23"/>
        <v>0</v>
      </c>
      <c r="BG40" s="68">
        <f t="shared" si="24"/>
        <v>0</v>
      </c>
      <c r="BH40" s="69">
        <f t="shared" si="25"/>
        <v>0</v>
      </c>
    </row>
    <row r="41" spans="1:60" ht="12" customHeight="1" x14ac:dyDescent="0.2">
      <c r="A41" s="59">
        <f t="shared" si="30"/>
        <v>39840</v>
      </c>
      <c r="B41" s="60" t="s">
        <v>47</v>
      </c>
      <c r="C41" s="17"/>
      <c r="D41" s="61"/>
      <c r="E41" s="62"/>
      <c r="F41" s="63">
        <f t="shared" si="26"/>
        <v>0</v>
      </c>
      <c r="G41" s="64"/>
      <c r="H41" s="62"/>
      <c r="I41" s="65">
        <f t="shared" si="27"/>
        <v>0</v>
      </c>
      <c r="J41" s="66">
        <f t="shared" si="28"/>
        <v>0</v>
      </c>
      <c r="K41" s="66">
        <f t="shared" si="29"/>
        <v>0</v>
      </c>
      <c r="L41" s="16">
        <f t="shared" si="3"/>
        <v>0</v>
      </c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36"/>
      <c r="AA41" s="53">
        <f t="shared" si="4"/>
        <v>39840</v>
      </c>
      <c r="AB41" s="54">
        <f t="shared" si="5"/>
        <v>0</v>
      </c>
      <c r="AC41" s="9">
        <f t="shared" si="6"/>
        <v>0</v>
      </c>
      <c r="AD41" s="55">
        <f t="shared" si="7"/>
        <v>0</v>
      </c>
      <c r="AE41" s="54">
        <f t="shared" si="8"/>
        <v>0</v>
      </c>
      <c r="AF41" s="9">
        <f t="shared" si="9"/>
        <v>0</v>
      </c>
      <c r="AG41" s="55">
        <f t="shared" si="10"/>
        <v>0</v>
      </c>
      <c r="AH41" s="54">
        <f t="shared" si="11"/>
        <v>0</v>
      </c>
      <c r="AI41" s="9">
        <f t="shared" si="12"/>
        <v>0</v>
      </c>
      <c r="AJ41" s="55">
        <f t="shared" si="13"/>
        <v>0</v>
      </c>
      <c r="AV41" s="54">
        <f t="shared" si="14"/>
        <v>0</v>
      </c>
      <c r="AW41" s="55">
        <f t="shared" si="15"/>
        <v>0</v>
      </c>
      <c r="AX41" s="54">
        <f t="shared" si="16"/>
        <v>0</v>
      </c>
      <c r="AY41" s="55">
        <f t="shared" si="17"/>
        <v>0</v>
      </c>
      <c r="AZ41" s="54">
        <f t="shared" si="18"/>
        <v>0</v>
      </c>
      <c r="BA41" s="55">
        <f t="shared" si="19"/>
        <v>0</v>
      </c>
      <c r="BB41" s="56"/>
      <c r="BC41" s="68">
        <f t="shared" si="20"/>
        <v>0</v>
      </c>
      <c r="BD41" s="69">
        <f t="shared" si="21"/>
        <v>0</v>
      </c>
      <c r="BE41" s="7">
        <f t="shared" si="22"/>
        <v>0</v>
      </c>
      <c r="BF41" s="7">
        <f t="shared" si="23"/>
        <v>0</v>
      </c>
      <c r="BG41" s="68">
        <f t="shared" si="24"/>
        <v>0</v>
      </c>
      <c r="BH41" s="69">
        <f t="shared" si="25"/>
        <v>0</v>
      </c>
    </row>
    <row r="42" spans="1:60" ht="12" customHeight="1" x14ac:dyDescent="0.2">
      <c r="A42" s="42">
        <f t="shared" si="30"/>
        <v>39841</v>
      </c>
      <c r="B42" s="43" t="s">
        <v>46</v>
      </c>
      <c r="C42" s="14"/>
      <c r="D42" s="44"/>
      <c r="E42" s="45"/>
      <c r="F42" s="46">
        <f t="shared" si="26"/>
        <v>0</v>
      </c>
      <c r="G42" s="44"/>
      <c r="H42" s="45"/>
      <c r="I42" s="70">
        <f t="shared" si="27"/>
        <v>0</v>
      </c>
      <c r="J42" s="50">
        <f t="shared" si="28"/>
        <v>0</v>
      </c>
      <c r="K42" s="50">
        <f t="shared" si="29"/>
        <v>0</v>
      </c>
      <c r="L42" s="15">
        <f t="shared" si="3"/>
        <v>0</v>
      </c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2"/>
      <c r="AA42" s="53">
        <f t="shared" si="4"/>
        <v>39841</v>
      </c>
      <c r="AB42" s="54">
        <f t="shared" si="5"/>
        <v>0</v>
      </c>
      <c r="AC42" s="9">
        <f t="shared" si="6"/>
        <v>0</v>
      </c>
      <c r="AD42" s="55">
        <f t="shared" si="7"/>
        <v>0</v>
      </c>
      <c r="AE42" s="54">
        <f t="shared" si="8"/>
        <v>0</v>
      </c>
      <c r="AF42" s="9">
        <f t="shared" si="9"/>
        <v>0</v>
      </c>
      <c r="AG42" s="55">
        <f t="shared" si="10"/>
        <v>0</v>
      </c>
      <c r="AH42" s="54">
        <f t="shared" si="11"/>
        <v>0</v>
      </c>
      <c r="AI42" s="9">
        <f t="shared" si="12"/>
        <v>0</v>
      </c>
      <c r="AJ42" s="55">
        <f t="shared" si="13"/>
        <v>0</v>
      </c>
      <c r="AV42" s="54">
        <f t="shared" si="14"/>
        <v>0</v>
      </c>
      <c r="AW42" s="55">
        <f t="shared" si="15"/>
        <v>0</v>
      </c>
      <c r="AX42" s="54">
        <f t="shared" si="16"/>
        <v>0</v>
      </c>
      <c r="AY42" s="55">
        <f t="shared" si="17"/>
        <v>0</v>
      </c>
      <c r="AZ42" s="54">
        <f t="shared" si="18"/>
        <v>0</v>
      </c>
      <c r="BA42" s="55">
        <f t="shared" si="19"/>
        <v>0</v>
      </c>
      <c r="BB42" s="56"/>
      <c r="BC42" s="68">
        <f t="shared" si="20"/>
        <v>0</v>
      </c>
      <c r="BD42" s="69">
        <f t="shared" si="21"/>
        <v>0</v>
      </c>
      <c r="BE42" s="7">
        <f t="shared" si="22"/>
        <v>0</v>
      </c>
      <c r="BF42" s="7">
        <f t="shared" si="23"/>
        <v>0</v>
      </c>
      <c r="BG42" s="68">
        <f t="shared" si="24"/>
        <v>0</v>
      </c>
      <c r="BH42" s="69">
        <f t="shared" si="25"/>
        <v>0</v>
      </c>
    </row>
    <row r="43" spans="1:60" ht="12" customHeight="1" x14ac:dyDescent="0.2">
      <c r="A43" s="59">
        <f t="shared" si="30"/>
        <v>39841</v>
      </c>
      <c r="B43" s="60" t="s">
        <v>47</v>
      </c>
      <c r="C43" s="17"/>
      <c r="D43" s="61"/>
      <c r="E43" s="62"/>
      <c r="F43" s="63">
        <f t="shared" si="26"/>
        <v>0</v>
      </c>
      <c r="G43" s="64"/>
      <c r="H43" s="62"/>
      <c r="I43" s="65">
        <f t="shared" si="27"/>
        <v>0</v>
      </c>
      <c r="J43" s="66">
        <f t="shared" si="28"/>
        <v>0</v>
      </c>
      <c r="K43" s="66">
        <f t="shared" si="29"/>
        <v>0</v>
      </c>
      <c r="L43" s="16">
        <f t="shared" si="3"/>
        <v>0</v>
      </c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36"/>
      <c r="AA43" s="53">
        <f t="shared" si="4"/>
        <v>39841</v>
      </c>
      <c r="AB43" s="54">
        <f t="shared" si="5"/>
        <v>0</v>
      </c>
      <c r="AC43" s="9">
        <f t="shared" si="6"/>
        <v>0</v>
      </c>
      <c r="AD43" s="55">
        <f t="shared" si="7"/>
        <v>0</v>
      </c>
      <c r="AE43" s="54">
        <f t="shared" si="8"/>
        <v>0</v>
      </c>
      <c r="AF43" s="9">
        <f t="shared" si="9"/>
        <v>0</v>
      </c>
      <c r="AG43" s="55">
        <f t="shared" si="10"/>
        <v>0</v>
      </c>
      <c r="AH43" s="54">
        <f t="shared" si="11"/>
        <v>0</v>
      </c>
      <c r="AI43" s="9">
        <f t="shared" si="12"/>
        <v>0</v>
      </c>
      <c r="AJ43" s="55">
        <f t="shared" si="13"/>
        <v>0</v>
      </c>
      <c r="AV43" s="54">
        <f t="shared" si="14"/>
        <v>0</v>
      </c>
      <c r="AW43" s="55">
        <f t="shared" si="15"/>
        <v>0</v>
      </c>
      <c r="AX43" s="54">
        <f t="shared" si="16"/>
        <v>0</v>
      </c>
      <c r="AY43" s="55">
        <f t="shared" si="17"/>
        <v>0</v>
      </c>
      <c r="AZ43" s="54">
        <f t="shared" si="18"/>
        <v>0</v>
      </c>
      <c r="BA43" s="55">
        <f t="shared" si="19"/>
        <v>0</v>
      </c>
      <c r="BB43" s="56"/>
      <c r="BC43" s="68">
        <f t="shared" si="20"/>
        <v>0</v>
      </c>
      <c r="BD43" s="69">
        <f t="shared" si="21"/>
        <v>0</v>
      </c>
      <c r="BE43" s="7">
        <f t="shared" si="22"/>
        <v>0</v>
      </c>
      <c r="BF43" s="7">
        <f t="shared" si="23"/>
        <v>0</v>
      </c>
      <c r="BG43" s="68">
        <f t="shared" si="24"/>
        <v>0</v>
      </c>
      <c r="BH43" s="69">
        <f t="shared" si="25"/>
        <v>0</v>
      </c>
    </row>
    <row r="44" spans="1:60" ht="12" customHeight="1" x14ac:dyDescent="0.2">
      <c r="A44" s="42">
        <f t="shared" si="30"/>
        <v>39842</v>
      </c>
      <c r="B44" s="43" t="s">
        <v>46</v>
      </c>
      <c r="C44" s="14"/>
      <c r="D44" s="44"/>
      <c r="E44" s="45"/>
      <c r="F44" s="46">
        <f t="shared" si="26"/>
        <v>0</v>
      </c>
      <c r="G44" s="44"/>
      <c r="H44" s="45"/>
      <c r="I44" s="70">
        <f t="shared" si="27"/>
        <v>0</v>
      </c>
      <c r="J44" s="50">
        <f t="shared" si="28"/>
        <v>0</v>
      </c>
      <c r="K44" s="50">
        <f t="shared" si="29"/>
        <v>0</v>
      </c>
      <c r="L44" s="15">
        <f t="shared" si="3"/>
        <v>0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2"/>
      <c r="AA44" s="53">
        <f t="shared" si="4"/>
        <v>39842</v>
      </c>
      <c r="AB44" s="54">
        <f t="shared" si="5"/>
        <v>0</v>
      </c>
      <c r="AC44" s="9">
        <f t="shared" si="6"/>
        <v>0</v>
      </c>
      <c r="AD44" s="55">
        <f t="shared" si="7"/>
        <v>0</v>
      </c>
      <c r="AE44" s="54">
        <f t="shared" si="8"/>
        <v>0</v>
      </c>
      <c r="AF44" s="9">
        <f t="shared" si="9"/>
        <v>0</v>
      </c>
      <c r="AG44" s="55">
        <f t="shared" si="10"/>
        <v>0</v>
      </c>
      <c r="AH44" s="54">
        <f t="shared" si="11"/>
        <v>0</v>
      </c>
      <c r="AI44" s="9">
        <f t="shared" si="12"/>
        <v>0</v>
      </c>
      <c r="AJ44" s="55">
        <f t="shared" si="13"/>
        <v>0</v>
      </c>
      <c r="AV44" s="54">
        <f t="shared" si="14"/>
        <v>0</v>
      </c>
      <c r="AW44" s="55">
        <f t="shared" si="15"/>
        <v>0</v>
      </c>
      <c r="AX44" s="54">
        <f t="shared" si="16"/>
        <v>0</v>
      </c>
      <c r="AY44" s="55">
        <f t="shared" si="17"/>
        <v>0</v>
      </c>
      <c r="AZ44" s="54">
        <f t="shared" si="18"/>
        <v>0</v>
      </c>
      <c r="BA44" s="55">
        <f t="shared" si="19"/>
        <v>0</v>
      </c>
      <c r="BB44" s="56"/>
      <c r="BC44" s="68">
        <f t="shared" si="20"/>
        <v>0</v>
      </c>
      <c r="BD44" s="69">
        <f t="shared" si="21"/>
        <v>0</v>
      </c>
      <c r="BE44" s="7">
        <f t="shared" si="22"/>
        <v>0</v>
      </c>
      <c r="BF44" s="7">
        <f t="shared" si="23"/>
        <v>0</v>
      </c>
      <c r="BG44" s="68">
        <f t="shared" si="24"/>
        <v>0</v>
      </c>
      <c r="BH44" s="69">
        <f t="shared" si="25"/>
        <v>0</v>
      </c>
    </row>
    <row r="45" spans="1:60" ht="12" customHeight="1" x14ac:dyDescent="0.2">
      <c r="A45" s="59">
        <f t="shared" si="30"/>
        <v>39842</v>
      </c>
      <c r="B45" s="60" t="s">
        <v>47</v>
      </c>
      <c r="C45" s="17"/>
      <c r="D45" s="61"/>
      <c r="E45" s="62"/>
      <c r="F45" s="63">
        <f t="shared" si="26"/>
        <v>0</v>
      </c>
      <c r="G45" s="64"/>
      <c r="H45" s="62"/>
      <c r="I45" s="65">
        <f t="shared" si="27"/>
        <v>0</v>
      </c>
      <c r="J45" s="66">
        <f t="shared" si="28"/>
        <v>0</v>
      </c>
      <c r="K45" s="66">
        <f t="shared" si="29"/>
        <v>0</v>
      </c>
      <c r="L45" s="16">
        <f t="shared" si="3"/>
        <v>0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36"/>
      <c r="AA45" s="53">
        <f t="shared" si="4"/>
        <v>39842</v>
      </c>
      <c r="AB45" s="54">
        <f t="shared" si="5"/>
        <v>0</v>
      </c>
      <c r="AC45" s="9">
        <f t="shared" si="6"/>
        <v>0</v>
      </c>
      <c r="AD45" s="55">
        <f t="shared" si="7"/>
        <v>0</v>
      </c>
      <c r="AE45" s="54">
        <f t="shared" si="8"/>
        <v>0</v>
      </c>
      <c r="AF45" s="9">
        <f t="shared" si="9"/>
        <v>0</v>
      </c>
      <c r="AG45" s="55">
        <f t="shared" si="10"/>
        <v>0</v>
      </c>
      <c r="AH45" s="54">
        <f t="shared" si="11"/>
        <v>0</v>
      </c>
      <c r="AI45" s="9">
        <f t="shared" si="12"/>
        <v>0</v>
      </c>
      <c r="AJ45" s="55">
        <f t="shared" si="13"/>
        <v>0</v>
      </c>
      <c r="AV45" s="54">
        <f t="shared" si="14"/>
        <v>0</v>
      </c>
      <c r="AW45" s="55">
        <f t="shared" si="15"/>
        <v>0</v>
      </c>
      <c r="AX45" s="54">
        <f t="shared" si="16"/>
        <v>0</v>
      </c>
      <c r="AY45" s="55">
        <f t="shared" si="17"/>
        <v>0</v>
      </c>
      <c r="AZ45" s="54">
        <f t="shared" si="18"/>
        <v>0</v>
      </c>
      <c r="BA45" s="55">
        <f t="shared" si="19"/>
        <v>0</v>
      </c>
      <c r="BB45" s="56"/>
      <c r="BC45" s="68">
        <f t="shared" si="20"/>
        <v>0</v>
      </c>
      <c r="BD45" s="69">
        <f t="shared" si="21"/>
        <v>0</v>
      </c>
      <c r="BE45" s="7">
        <f t="shared" si="22"/>
        <v>0</v>
      </c>
      <c r="BF45" s="7">
        <f t="shared" si="23"/>
        <v>0</v>
      </c>
      <c r="BG45" s="68">
        <f t="shared" si="24"/>
        <v>0</v>
      </c>
      <c r="BH45" s="69">
        <f t="shared" si="25"/>
        <v>0</v>
      </c>
    </row>
    <row r="46" spans="1:60" ht="12" customHeight="1" x14ac:dyDescent="0.2">
      <c r="A46" s="42">
        <f t="shared" si="30"/>
        <v>39843</v>
      </c>
      <c r="B46" s="43" t="s">
        <v>46</v>
      </c>
      <c r="C46" s="8"/>
      <c r="D46" s="44"/>
      <c r="E46" s="45"/>
      <c r="F46" s="46">
        <f t="shared" si="26"/>
        <v>0</v>
      </c>
      <c r="G46" s="44"/>
      <c r="H46" s="45"/>
      <c r="I46" s="70">
        <f t="shared" si="27"/>
        <v>0</v>
      </c>
      <c r="J46" s="50">
        <f t="shared" si="28"/>
        <v>0</v>
      </c>
      <c r="K46" s="50">
        <f t="shared" si="29"/>
        <v>0</v>
      </c>
      <c r="L46" s="15">
        <f t="shared" si="3"/>
        <v>0</v>
      </c>
      <c r="Z46" s="52"/>
      <c r="AA46" s="53">
        <f t="shared" si="4"/>
        <v>39843</v>
      </c>
      <c r="AB46" s="54">
        <f>IF(Z46=$AB$16,L46,0)</f>
        <v>0</v>
      </c>
      <c r="AC46" s="9">
        <f t="shared" si="6"/>
        <v>0</v>
      </c>
      <c r="AD46" s="55">
        <f>IF(Z46=$AB$16,K46,0)</f>
        <v>0</v>
      </c>
      <c r="AE46" s="54">
        <f>IF(Z46=$AE$16,L46,0)</f>
        <v>0</v>
      </c>
      <c r="AF46" s="9">
        <f>IF(Z46=$AE$16,J46,0)</f>
        <v>0</v>
      </c>
      <c r="AG46" s="55">
        <f>IF(Z46=$AE$16,K46,0)</f>
        <v>0</v>
      </c>
      <c r="AH46" s="54">
        <f>IF(Z46=$AH$16,L46,0)</f>
        <v>0</v>
      </c>
      <c r="AI46" s="9">
        <f>IF(Z46=$AH$16,J46,0)</f>
        <v>0</v>
      </c>
      <c r="AJ46" s="55">
        <f>IF(Z46=$AH$16,K46,0)</f>
        <v>0</v>
      </c>
      <c r="AV46" s="54">
        <f>IF(AB46&gt;0,1,0)</f>
        <v>0</v>
      </c>
      <c r="AW46" s="55">
        <f>IF((AC46+AD46)&gt;0,1,0)</f>
        <v>0</v>
      </c>
      <c r="AX46" s="54">
        <f>IF(AE46&gt;0,1,0)</f>
        <v>0</v>
      </c>
      <c r="AY46" s="55">
        <f>IF((AF46+AG46)&gt;0,1,0)</f>
        <v>0</v>
      </c>
      <c r="AZ46" s="54">
        <f>IF(AH46&gt;0,1,0)</f>
        <v>0</v>
      </c>
      <c r="BA46" s="55">
        <f>IF((AI46+AJ46)&gt;0,1,0)</f>
        <v>0</v>
      </c>
      <c r="BB46" s="56"/>
      <c r="BC46" s="68">
        <f t="shared" si="20"/>
        <v>0</v>
      </c>
      <c r="BD46" s="69">
        <f t="shared" si="21"/>
        <v>0</v>
      </c>
      <c r="BE46" s="7">
        <f t="shared" si="22"/>
        <v>0</v>
      </c>
      <c r="BF46" s="7">
        <f t="shared" si="23"/>
        <v>0</v>
      </c>
      <c r="BG46" s="68">
        <f t="shared" si="24"/>
        <v>0</v>
      </c>
      <c r="BH46" s="69">
        <f t="shared" si="25"/>
        <v>0</v>
      </c>
    </row>
    <row r="47" spans="1:60" ht="12" customHeight="1" x14ac:dyDescent="0.2">
      <c r="A47" s="59">
        <f t="shared" si="30"/>
        <v>39843</v>
      </c>
      <c r="B47" s="60" t="s">
        <v>47</v>
      </c>
      <c r="C47" s="17"/>
      <c r="D47" s="61"/>
      <c r="E47" s="62"/>
      <c r="F47" s="63">
        <f t="shared" si="26"/>
        <v>0</v>
      </c>
      <c r="G47" s="64"/>
      <c r="H47" s="62"/>
      <c r="I47" s="65">
        <f t="shared" si="27"/>
        <v>0</v>
      </c>
      <c r="J47" s="66">
        <f t="shared" si="28"/>
        <v>0</v>
      </c>
      <c r="K47" s="66">
        <f t="shared" si="29"/>
        <v>0</v>
      </c>
      <c r="L47" s="16">
        <f t="shared" si="3"/>
        <v>0</v>
      </c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36"/>
      <c r="AA47" s="53">
        <f t="shared" si="4"/>
        <v>39843</v>
      </c>
      <c r="AB47" s="54">
        <f>IF(Z47=$AB$16,L47,0)</f>
        <v>0</v>
      </c>
      <c r="AC47" s="9">
        <f t="shared" si="6"/>
        <v>0</v>
      </c>
      <c r="AD47" s="55">
        <f>IF(Z47=$AB$16,K47,0)</f>
        <v>0</v>
      </c>
      <c r="AE47" s="54">
        <f>IF(Z47=$AE$16,L47,0)</f>
        <v>0</v>
      </c>
      <c r="AF47" s="9">
        <f>IF(Z47=$AE$16,J47,0)</f>
        <v>0</v>
      </c>
      <c r="AG47" s="55">
        <f>IF(Z47=$AE$16,K47,0)</f>
        <v>0</v>
      </c>
      <c r="AH47" s="54">
        <f>IF(Z47=$AH$16,L47,0)</f>
        <v>0</v>
      </c>
      <c r="AI47" s="9">
        <f>IF(Z47=$AH$16,J47,0)</f>
        <v>0</v>
      </c>
      <c r="AJ47" s="55">
        <f>IF(Z47=$AH$16,K47,0)</f>
        <v>0</v>
      </c>
      <c r="AV47" s="54">
        <f>IF(AB47&gt;0,1,0)</f>
        <v>0</v>
      </c>
      <c r="AW47" s="55">
        <f>IF((AC47+AD47)&gt;0,1,0)</f>
        <v>0</v>
      </c>
      <c r="AX47" s="54">
        <f>IF(AE47&gt;0,1,0)</f>
        <v>0</v>
      </c>
      <c r="AY47" s="55">
        <f>IF((AF47+AG47)&gt;0,1,0)</f>
        <v>0</v>
      </c>
      <c r="AZ47" s="54">
        <f>IF(AH47&gt;0,1,0)</f>
        <v>0</v>
      </c>
      <c r="BA47" s="55">
        <f>IF((AI47+AJ47)&gt;0,1,0)</f>
        <v>0</v>
      </c>
      <c r="BB47" s="56"/>
      <c r="BC47" s="68">
        <f t="shared" si="20"/>
        <v>0</v>
      </c>
      <c r="BD47" s="69">
        <f t="shared" si="21"/>
        <v>0</v>
      </c>
      <c r="BE47" s="7">
        <f t="shared" si="22"/>
        <v>0</v>
      </c>
      <c r="BF47" s="7">
        <f t="shared" si="23"/>
        <v>0</v>
      </c>
      <c r="BG47" s="68">
        <f t="shared" si="24"/>
        <v>0</v>
      </c>
      <c r="BH47" s="69">
        <f t="shared" si="25"/>
        <v>0</v>
      </c>
    </row>
    <row r="48" spans="1:60" ht="12" customHeight="1" x14ac:dyDescent="0.2">
      <c r="A48" s="42">
        <f t="shared" si="30"/>
        <v>39844</v>
      </c>
      <c r="B48" s="43" t="s">
        <v>46</v>
      </c>
      <c r="C48" s="8"/>
      <c r="D48" s="44"/>
      <c r="E48" s="45"/>
      <c r="F48" s="46">
        <f t="shared" si="26"/>
        <v>0</v>
      </c>
      <c r="G48" s="44"/>
      <c r="H48" s="45"/>
      <c r="I48" s="70">
        <f t="shared" si="27"/>
        <v>0</v>
      </c>
      <c r="J48" s="50">
        <f t="shared" si="28"/>
        <v>0</v>
      </c>
      <c r="K48" s="50">
        <f t="shared" si="29"/>
        <v>0</v>
      </c>
      <c r="L48" s="35">
        <f t="shared" si="3"/>
        <v>0</v>
      </c>
      <c r="Z48" s="52"/>
      <c r="AA48" s="53">
        <f t="shared" si="4"/>
        <v>39844</v>
      </c>
      <c r="AB48" s="54">
        <f t="shared" si="5"/>
        <v>0</v>
      </c>
      <c r="AC48" s="9">
        <f t="shared" si="6"/>
        <v>0</v>
      </c>
      <c r="AD48" s="55">
        <f t="shared" si="7"/>
        <v>0</v>
      </c>
      <c r="AE48" s="54">
        <f t="shared" si="8"/>
        <v>0</v>
      </c>
      <c r="AF48" s="9">
        <f t="shared" si="9"/>
        <v>0</v>
      </c>
      <c r="AG48" s="55">
        <f t="shared" si="10"/>
        <v>0</v>
      </c>
      <c r="AH48" s="54">
        <f t="shared" si="11"/>
        <v>0</v>
      </c>
      <c r="AI48" s="9">
        <f t="shared" si="12"/>
        <v>0</v>
      </c>
      <c r="AJ48" s="55">
        <f t="shared" si="13"/>
        <v>0</v>
      </c>
      <c r="AV48" s="54">
        <f t="shared" si="14"/>
        <v>0</v>
      </c>
      <c r="AW48" s="55">
        <f t="shared" si="15"/>
        <v>0</v>
      </c>
      <c r="AX48" s="54">
        <f t="shared" si="16"/>
        <v>0</v>
      </c>
      <c r="AY48" s="55">
        <f t="shared" si="17"/>
        <v>0</v>
      </c>
      <c r="AZ48" s="54">
        <f t="shared" si="18"/>
        <v>0</v>
      </c>
      <c r="BA48" s="55">
        <f t="shared" si="19"/>
        <v>0</v>
      </c>
      <c r="BB48" s="56"/>
      <c r="BC48" s="68">
        <f t="shared" si="20"/>
        <v>0</v>
      </c>
      <c r="BD48" s="69">
        <f t="shared" si="21"/>
        <v>0</v>
      </c>
      <c r="BE48" s="7">
        <f t="shared" si="22"/>
        <v>0</v>
      </c>
      <c r="BF48" s="7">
        <f t="shared" si="23"/>
        <v>0</v>
      </c>
      <c r="BG48" s="68">
        <f t="shared" si="24"/>
        <v>0</v>
      </c>
      <c r="BH48" s="69">
        <f t="shared" si="25"/>
        <v>0</v>
      </c>
    </row>
    <row r="49" spans="1:60" ht="12" customHeight="1" x14ac:dyDescent="0.2">
      <c r="A49" s="59">
        <f t="shared" si="30"/>
        <v>39844</v>
      </c>
      <c r="B49" s="60" t="s">
        <v>47</v>
      </c>
      <c r="C49" s="17"/>
      <c r="D49" s="61"/>
      <c r="E49" s="62"/>
      <c r="F49" s="63">
        <f t="shared" si="26"/>
        <v>0</v>
      </c>
      <c r="G49" s="64"/>
      <c r="H49" s="62"/>
      <c r="I49" s="65">
        <f t="shared" si="27"/>
        <v>0</v>
      </c>
      <c r="J49" s="66">
        <f t="shared" si="28"/>
        <v>0</v>
      </c>
      <c r="K49" s="66">
        <f t="shared" si="29"/>
        <v>0</v>
      </c>
      <c r="L49" s="16">
        <f t="shared" si="3"/>
        <v>0</v>
      </c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36"/>
      <c r="AA49" s="53">
        <f t="shared" si="4"/>
        <v>39844</v>
      </c>
      <c r="AB49" s="54">
        <f t="shared" si="5"/>
        <v>0</v>
      </c>
      <c r="AC49" s="9">
        <f t="shared" si="6"/>
        <v>0</v>
      </c>
      <c r="AD49" s="55">
        <f t="shared" si="7"/>
        <v>0</v>
      </c>
      <c r="AE49" s="54">
        <f t="shared" si="8"/>
        <v>0</v>
      </c>
      <c r="AF49" s="9">
        <f t="shared" si="9"/>
        <v>0</v>
      </c>
      <c r="AG49" s="55">
        <f t="shared" si="10"/>
        <v>0</v>
      </c>
      <c r="AH49" s="54">
        <f t="shared" si="11"/>
        <v>0</v>
      </c>
      <c r="AI49" s="9">
        <f t="shared" si="12"/>
        <v>0</v>
      </c>
      <c r="AJ49" s="55">
        <f t="shared" si="13"/>
        <v>0</v>
      </c>
      <c r="AV49" s="54">
        <f t="shared" si="14"/>
        <v>0</v>
      </c>
      <c r="AW49" s="55">
        <f t="shared" si="15"/>
        <v>0</v>
      </c>
      <c r="AX49" s="54">
        <f t="shared" si="16"/>
        <v>0</v>
      </c>
      <c r="AY49" s="55">
        <f t="shared" si="17"/>
        <v>0</v>
      </c>
      <c r="AZ49" s="54">
        <f t="shared" si="18"/>
        <v>0</v>
      </c>
      <c r="BA49" s="55">
        <f t="shared" si="19"/>
        <v>0</v>
      </c>
      <c r="BB49" s="56"/>
      <c r="BC49" s="71">
        <f t="shared" si="20"/>
        <v>0</v>
      </c>
      <c r="BD49" s="72">
        <f t="shared" si="21"/>
        <v>0</v>
      </c>
      <c r="BE49" s="7">
        <f t="shared" si="22"/>
        <v>0</v>
      </c>
      <c r="BF49" s="7">
        <f t="shared" si="23"/>
        <v>0</v>
      </c>
      <c r="BG49" s="71">
        <f t="shared" si="24"/>
        <v>0</v>
      </c>
      <c r="BH49" s="72">
        <f t="shared" si="25"/>
        <v>0</v>
      </c>
    </row>
    <row r="50" spans="1:60" ht="12" hidden="1" customHeight="1" x14ac:dyDescent="0.2">
      <c r="A50" s="42" t="e">
        <f>+#REF!+1</f>
        <v>#REF!</v>
      </c>
      <c r="B50" s="52" t="s">
        <v>46</v>
      </c>
      <c r="C50" s="14"/>
      <c r="D50" s="45"/>
      <c r="E50" s="45"/>
      <c r="F50" s="46">
        <f t="shared" si="26"/>
        <v>0</v>
      </c>
      <c r="G50" s="73"/>
      <c r="H50" s="46"/>
      <c r="I50" s="70"/>
      <c r="J50" s="50">
        <f>AD93</f>
        <v>0</v>
      </c>
      <c r="K50" s="50">
        <f>AG93</f>
        <v>0</v>
      </c>
      <c r="L50" s="15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14"/>
      <c r="AA50" s="53"/>
      <c r="AB50" s="54"/>
      <c r="AD50" s="55">
        <f t="shared" si="7"/>
        <v>0</v>
      </c>
      <c r="AE50" s="54"/>
      <c r="AF50" s="9">
        <f t="shared" si="9"/>
        <v>0</v>
      </c>
      <c r="AG50" s="55"/>
      <c r="AV50" s="54"/>
      <c r="AW50" s="55"/>
      <c r="AX50" s="54"/>
      <c r="AY50" s="55"/>
      <c r="AZ50" s="54"/>
      <c r="BA50" s="55"/>
      <c r="BB50" s="33"/>
      <c r="BC50" s="33"/>
    </row>
    <row r="51" spans="1:60" ht="12" hidden="1" customHeight="1" x14ac:dyDescent="0.2">
      <c r="A51" s="59" t="e">
        <f>+#REF!+1</f>
        <v>#REF!</v>
      </c>
      <c r="B51" s="36" t="s">
        <v>47</v>
      </c>
      <c r="C51" s="17"/>
      <c r="D51" s="45"/>
      <c r="E51" s="45"/>
      <c r="F51" s="46">
        <f t="shared" si="26"/>
        <v>0</v>
      </c>
      <c r="G51" s="74"/>
      <c r="H51" s="45"/>
      <c r="I51" s="70"/>
      <c r="J51" s="66">
        <f>AD94</f>
        <v>0</v>
      </c>
      <c r="K51" s="66">
        <f>AG94</f>
        <v>0</v>
      </c>
      <c r="L51" s="16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17"/>
      <c r="AA51" s="53"/>
      <c r="AB51" s="54"/>
      <c r="AD51" s="55">
        <f t="shared" si="7"/>
        <v>0</v>
      </c>
      <c r="AE51" s="54"/>
      <c r="AF51" s="9">
        <f t="shared" si="9"/>
        <v>0</v>
      </c>
      <c r="AG51" s="55"/>
      <c r="AV51" s="54"/>
      <c r="AW51" s="55"/>
      <c r="AX51" s="54"/>
      <c r="AY51" s="55"/>
      <c r="AZ51" s="54"/>
      <c r="BA51" s="55"/>
      <c r="BB51" s="33"/>
      <c r="BC51" s="33"/>
    </row>
    <row r="52" spans="1:60" ht="12" customHeight="1" x14ac:dyDescent="0.2">
      <c r="A52" s="53"/>
      <c r="C52" s="75"/>
      <c r="D52" s="76">
        <f t="shared" ref="D52:I52" si="31">SUM(D18:D49)</f>
        <v>0</v>
      </c>
      <c r="E52" s="76">
        <f t="shared" si="31"/>
        <v>0</v>
      </c>
      <c r="F52" s="77">
        <f t="shared" si="31"/>
        <v>0</v>
      </c>
      <c r="G52" s="76">
        <f t="shared" si="31"/>
        <v>0</v>
      </c>
      <c r="H52" s="76">
        <f t="shared" si="31"/>
        <v>0</v>
      </c>
      <c r="I52" s="77">
        <f t="shared" si="31"/>
        <v>0</v>
      </c>
      <c r="J52" s="78"/>
      <c r="AB52" s="79">
        <f>SUM(AB18:AB49)</f>
        <v>0</v>
      </c>
      <c r="AC52" s="79">
        <f t="shared" ref="AC52:AJ52" si="32">SUM(AC18:AC49)</f>
        <v>0</v>
      </c>
      <c r="AD52" s="79">
        <f t="shared" si="32"/>
        <v>0</v>
      </c>
      <c r="AE52" s="79">
        <f t="shared" si="32"/>
        <v>0</v>
      </c>
      <c r="AF52" s="79">
        <f t="shared" si="32"/>
        <v>0</v>
      </c>
      <c r="AG52" s="79">
        <f t="shared" si="32"/>
        <v>0</v>
      </c>
      <c r="AH52" s="79">
        <f t="shared" si="32"/>
        <v>0</v>
      </c>
      <c r="AI52" s="79">
        <f t="shared" si="32"/>
        <v>0</v>
      </c>
      <c r="AJ52" s="79">
        <f t="shared" si="32"/>
        <v>0</v>
      </c>
      <c r="AU52" s="55"/>
      <c r="AV52" s="80">
        <f t="shared" ref="AV52:BA52" si="33">SUM(AV18:AV49)</f>
        <v>0</v>
      </c>
      <c r="AW52" s="79">
        <f t="shared" si="33"/>
        <v>0</v>
      </c>
      <c r="AX52" s="80">
        <f t="shared" si="33"/>
        <v>0</v>
      </c>
      <c r="AY52" s="79">
        <f t="shared" si="33"/>
        <v>0</v>
      </c>
      <c r="AZ52" s="79">
        <f t="shared" si="33"/>
        <v>0</v>
      </c>
      <c r="BA52" s="81">
        <f t="shared" si="33"/>
        <v>0</v>
      </c>
      <c r="BC52" s="82">
        <f t="shared" ref="BC52:BH52" si="34">SUM(BC18:BC49)</f>
        <v>0</v>
      </c>
      <c r="BD52" s="82">
        <f t="shared" si="34"/>
        <v>0</v>
      </c>
      <c r="BE52" s="82">
        <f t="shared" si="34"/>
        <v>0</v>
      </c>
      <c r="BF52" s="82">
        <f t="shared" si="34"/>
        <v>0</v>
      </c>
      <c r="BG52" s="82">
        <f t="shared" si="34"/>
        <v>0</v>
      </c>
      <c r="BH52" s="82">
        <f t="shared" si="34"/>
        <v>0</v>
      </c>
    </row>
    <row r="53" spans="1:60" ht="12" customHeight="1" x14ac:dyDescent="0.2">
      <c r="A53" s="83"/>
      <c r="C53" s="75"/>
      <c r="J53" s="78"/>
      <c r="AB53" s="9" t="s">
        <v>77</v>
      </c>
      <c r="AC53" s="9" t="str">
        <f>IF(AC52+AD52+AF52+AG52+AI52+AJ52-M7-M8=0,"OK","DIFFERENCE")</f>
        <v>OK</v>
      </c>
    </row>
    <row r="54" spans="1:60" ht="12" customHeight="1" x14ac:dyDescent="0.2">
      <c r="B54" s="53"/>
      <c r="C54" s="84"/>
      <c r="J54" s="85"/>
      <c r="K54" s="86"/>
      <c r="L54" s="87"/>
      <c r="M54" s="88"/>
      <c r="N54" s="88"/>
      <c r="O54" s="88"/>
      <c r="AB54" s="23" t="s">
        <v>11</v>
      </c>
      <c r="AC54" s="23" t="s">
        <v>78</v>
      </c>
      <c r="AD54" s="22">
        <f>AC52+AF52+AI52</f>
        <v>0</v>
      </c>
      <c r="AE54" s="89" t="s">
        <v>79</v>
      </c>
      <c r="AF54" s="25">
        <f>BC52+BD52+BE52+BF52+BG52+BH52</f>
        <v>0</v>
      </c>
      <c r="AG54" s="87" t="s">
        <v>91</v>
      </c>
      <c r="AH54" s="87"/>
      <c r="AI54" s="87"/>
      <c r="AJ54" s="122">
        <f>AH16</f>
        <v>0</v>
      </c>
      <c r="AK54" s="23"/>
      <c r="AL54" s="23"/>
      <c r="AM54" s="23"/>
      <c r="AN54" s="23"/>
      <c r="AO54" s="23"/>
      <c r="AP54" s="23"/>
      <c r="AQ54" s="23"/>
      <c r="AR54" s="23"/>
      <c r="AS54" s="23"/>
      <c r="AT54" s="23"/>
    </row>
    <row r="55" spans="1:60" ht="12" customHeight="1" x14ac:dyDescent="0.2">
      <c r="C55" s="75"/>
      <c r="J55" s="78"/>
      <c r="AA55" s="92">
        <f>AD1</f>
        <v>0</v>
      </c>
      <c r="AB55" s="29">
        <f>AB16</f>
        <v>0</v>
      </c>
      <c r="AD55" s="29">
        <f>AC52</f>
        <v>0</v>
      </c>
      <c r="AE55" s="90"/>
      <c r="AF55" s="91">
        <f>BC52+BD52</f>
        <v>0</v>
      </c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</row>
    <row r="56" spans="1:60" ht="12" customHeight="1" x14ac:dyDescent="0.2">
      <c r="A56" s="92"/>
      <c r="C56" s="75"/>
      <c r="J56" s="78"/>
      <c r="K56" s="53"/>
      <c r="AA56" s="92">
        <f>AE1</f>
        <v>0</v>
      </c>
      <c r="AB56" s="29">
        <f>AE16</f>
        <v>0</v>
      </c>
      <c r="AD56" s="29">
        <f>AF52</f>
        <v>0</v>
      </c>
      <c r="AE56" s="93"/>
      <c r="AF56" s="91">
        <f>BE52+BF52</f>
        <v>0</v>
      </c>
    </row>
    <row r="57" spans="1:60" ht="12" customHeight="1" x14ac:dyDescent="0.2">
      <c r="C57" s="75"/>
      <c r="J57" s="78"/>
      <c r="K57" s="53"/>
      <c r="AA57" s="92">
        <f>AF1</f>
        <v>0</v>
      </c>
      <c r="AB57" s="117">
        <f>AH16</f>
        <v>0</v>
      </c>
      <c r="AD57" s="29">
        <f>AI52</f>
        <v>0</v>
      </c>
      <c r="AE57" s="90"/>
      <c r="AF57" s="91">
        <f>BG52+BH52</f>
        <v>0</v>
      </c>
    </row>
    <row r="58" spans="1:60" ht="12" customHeight="1" x14ac:dyDescent="0.2">
      <c r="C58" s="75"/>
      <c r="J58" s="78"/>
      <c r="K58" s="53"/>
      <c r="AA58" s="33"/>
      <c r="AB58" s="13"/>
      <c r="AC58" s="29"/>
      <c r="AD58" s="31"/>
      <c r="AE58" s="29"/>
      <c r="AF58" s="29"/>
      <c r="AG58" s="29"/>
    </row>
    <row r="59" spans="1:60" ht="12" customHeight="1" x14ac:dyDescent="0.2">
      <c r="C59" s="75"/>
      <c r="J59" s="78"/>
      <c r="K59" s="53"/>
      <c r="M59" s="9"/>
      <c r="N59" s="94"/>
      <c r="O59" s="95"/>
      <c r="P59" s="95"/>
      <c r="Q59" s="95"/>
      <c r="AB59" s="123" t="s">
        <v>92</v>
      </c>
      <c r="AC59" s="96"/>
      <c r="AD59" s="13" t="s">
        <v>93</v>
      </c>
      <c r="AE59" s="96"/>
      <c r="AF59" s="96"/>
      <c r="AG59" s="124" t="s">
        <v>94</v>
      </c>
    </row>
    <row r="60" spans="1:60" ht="12" customHeight="1" x14ac:dyDescent="0.2">
      <c r="C60" s="75"/>
      <c r="J60" s="78"/>
      <c r="K60" s="53"/>
      <c r="M60" s="53"/>
      <c r="N60" s="9"/>
      <c r="O60" s="9"/>
      <c r="P60" s="9"/>
      <c r="Q60" s="9"/>
      <c r="AA60" s="33"/>
      <c r="AB60" s="92"/>
      <c r="AD60" s="125" t="s">
        <v>95</v>
      </c>
      <c r="AG60" s="23"/>
    </row>
    <row r="61" spans="1:60" ht="12" customHeight="1" x14ac:dyDescent="0.2">
      <c r="C61" s="75"/>
      <c r="J61" s="78"/>
      <c r="K61" s="53"/>
      <c r="M61" s="53"/>
      <c r="N61" s="9"/>
      <c r="O61" s="9"/>
      <c r="P61" s="9"/>
      <c r="Q61" s="9"/>
      <c r="AA61" s="33"/>
      <c r="AB61" s="92"/>
      <c r="AD61" s="125" t="s">
        <v>96</v>
      </c>
      <c r="AE61" s="99"/>
      <c r="AF61" s="7"/>
      <c r="AG61" s="23" t="s">
        <v>97</v>
      </c>
    </row>
    <row r="62" spans="1:60" ht="12" customHeight="1" x14ac:dyDescent="0.2">
      <c r="C62" s="75"/>
      <c r="J62" s="78"/>
      <c r="K62" s="53"/>
      <c r="M62" s="53"/>
      <c r="N62" s="9"/>
      <c r="O62" s="9"/>
      <c r="P62" s="9"/>
      <c r="Q62" s="9"/>
      <c r="AA62" s="33"/>
      <c r="AB62" s="92"/>
      <c r="AD62" s="125"/>
      <c r="AG62" s="23"/>
    </row>
    <row r="63" spans="1:60" x14ac:dyDescent="0.2">
      <c r="B63" s="97" t="s">
        <v>49</v>
      </c>
      <c r="C63" s="95" t="s">
        <v>13</v>
      </c>
      <c r="D63" s="95"/>
      <c r="E63" s="95"/>
      <c r="G63" s="23"/>
      <c r="J63" s="98" t="s">
        <v>49</v>
      </c>
      <c r="K63" s="95" t="s">
        <v>29</v>
      </c>
      <c r="M63" s="53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8"/>
      <c r="Z63" s="9"/>
      <c r="AA63" s="33"/>
      <c r="AB63" s="92"/>
      <c r="AD63" s="125"/>
      <c r="AE63" s="99"/>
      <c r="AF63" s="7"/>
      <c r="AG63" s="23"/>
    </row>
    <row r="64" spans="1:60" x14ac:dyDescent="0.2">
      <c r="A64" s="100">
        <f>A18</f>
        <v>39829</v>
      </c>
      <c r="B64" s="101">
        <f t="shared" ref="B64:B95" si="35">IF(A64=A18, E18-D18, 2)</f>
        <v>0</v>
      </c>
      <c r="C64" s="52">
        <f>ROUND(B64/0.3048,0)</f>
        <v>0</v>
      </c>
      <c r="J64" s="101">
        <f t="shared" ref="J64:J95" si="36">IF(A64=A18, H18-G18, 2)</f>
        <v>0</v>
      </c>
      <c r="K64" s="102">
        <f>ROUND(J64/0.3048,0)</f>
        <v>0</v>
      </c>
      <c r="M64" s="53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8"/>
      <c r="Z64" s="9"/>
      <c r="AA64" s="33"/>
      <c r="AD64" s="103"/>
      <c r="AG64" s="23"/>
    </row>
    <row r="65" spans="1:33" x14ac:dyDescent="0.2">
      <c r="A65" s="104">
        <f>A64</f>
        <v>39829</v>
      </c>
      <c r="B65" s="105">
        <f t="shared" si="35"/>
        <v>0</v>
      </c>
      <c r="C65" s="36">
        <f t="shared" ref="C65:C95" si="37">ROUND(B65/0.3048,0)</f>
        <v>0</v>
      </c>
      <c r="J65" s="105">
        <f t="shared" si="36"/>
        <v>0</v>
      </c>
      <c r="K65" s="106">
        <f t="shared" ref="K65:K95" si="38">ROUND(J65/0.3048,0)</f>
        <v>0</v>
      </c>
      <c r="M65" s="53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8"/>
      <c r="Z65" s="9"/>
      <c r="AA65" s="33"/>
      <c r="AB65" s="7"/>
      <c r="AC65" s="7"/>
      <c r="AD65" s="103"/>
      <c r="AE65" s="99"/>
      <c r="AF65" s="7"/>
      <c r="AG65" s="23"/>
    </row>
    <row r="66" spans="1:33" x14ac:dyDescent="0.2">
      <c r="A66" s="100">
        <f>+A64+1</f>
        <v>39830</v>
      </c>
      <c r="B66" s="101">
        <f t="shared" si="35"/>
        <v>0</v>
      </c>
      <c r="C66" s="52">
        <f t="shared" si="37"/>
        <v>0</v>
      </c>
      <c r="J66" s="101">
        <f t="shared" si="36"/>
        <v>0</v>
      </c>
      <c r="K66" s="102">
        <f t="shared" si="38"/>
        <v>0</v>
      </c>
      <c r="M66" s="53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8"/>
      <c r="Z66" s="9"/>
      <c r="AA66" s="33"/>
      <c r="AD66" s="103"/>
      <c r="AG66" s="23"/>
    </row>
    <row r="67" spans="1:33" x14ac:dyDescent="0.2">
      <c r="A67" s="104">
        <f>+A65+1</f>
        <v>39830</v>
      </c>
      <c r="B67" s="105">
        <f t="shared" si="35"/>
        <v>0</v>
      </c>
      <c r="C67" s="36">
        <f t="shared" si="37"/>
        <v>0</v>
      </c>
      <c r="J67" s="105">
        <f t="shared" si="36"/>
        <v>0</v>
      </c>
      <c r="K67" s="106">
        <f t="shared" si="38"/>
        <v>0</v>
      </c>
      <c r="M67" s="53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8"/>
      <c r="Z67" s="9"/>
      <c r="AA67" s="33"/>
      <c r="AB67" s="7"/>
      <c r="AC67" s="7"/>
      <c r="AD67" s="103"/>
      <c r="AE67" s="99"/>
      <c r="AF67" s="7"/>
      <c r="AG67" s="23"/>
    </row>
    <row r="68" spans="1:33" x14ac:dyDescent="0.2">
      <c r="A68" s="100">
        <f t="shared" ref="A68:A95" si="39">+A66+1</f>
        <v>39831</v>
      </c>
      <c r="B68" s="101">
        <f t="shared" si="35"/>
        <v>0</v>
      </c>
      <c r="C68" s="52">
        <f t="shared" si="37"/>
        <v>0</v>
      </c>
      <c r="J68" s="101">
        <f t="shared" si="36"/>
        <v>0</v>
      </c>
      <c r="K68" s="102">
        <f t="shared" si="38"/>
        <v>0</v>
      </c>
      <c r="M68" s="53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8"/>
      <c r="Z68" s="9"/>
      <c r="AA68" s="33"/>
      <c r="AD68" s="103"/>
      <c r="AG68" s="23"/>
    </row>
    <row r="69" spans="1:33" x14ac:dyDescent="0.2">
      <c r="A69" s="104">
        <f t="shared" si="39"/>
        <v>39831</v>
      </c>
      <c r="B69" s="105">
        <f t="shared" si="35"/>
        <v>0</v>
      </c>
      <c r="C69" s="36">
        <f t="shared" si="37"/>
        <v>0</v>
      </c>
      <c r="J69" s="105">
        <f t="shared" si="36"/>
        <v>0</v>
      </c>
      <c r="K69" s="106">
        <f t="shared" si="38"/>
        <v>0</v>
      </c>
      <c r="M69" s="53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8"/>
      <c r="Z69" s="9"/>
      <c r="AA69" s="33"/>
      <c r="AB69" s="7"/>
      <c r="AC69" s="7"/>
      <c r="AD69" s="103"/>
      <c r="AE69" s="99"/>
      <c r="AF69" s="7"/>
      <c r="AG69" s="23"/>
    </row>
    <row r="70" spans="1:33" x14ac:dyDescent="0.2">
      <c r="A70" s="100">
        <f t="shared" si="39"/>
        <v>39832</v>
      </c>
      <c r="B70" s="101">
        <f t="shared" si="35"/>
        <v>0</v>
      </c>
      <c r="C70" s="52">
        <f t="shared" si="37"/>
        <v>0</v>
      </c>
      <c r="J70" s="101">
        <f t="shared" si="36"/>
        <v>0</v>
      </c>
      <c r="K70" s="102">
        <f t="shared" si="38"/>
        <v>0</v>
      </c>
      <c r="M70" s="53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8"/>
      <c r="Z70" s="9"/>
      <c r="AA70" s="33"/>
      <c r="AD70" s="103"/>
      <c r="AG70" s="23"/>
    </row>
    <row r="71" spans="1:33" x14ac:dyDescent="0.2">
      <c r="A71" s="104">
        <f>+A69+1</f>
        <v>39832</v>
      </c>
      <c r="B71" s="105">
        <f t="shared" si="35"/>
        <v>0</v>
      </c>
      <c r="C71" s="36">
        <f t="shared" si="37"/>
        <v>0</v>
      </c>
      <c r="J71" s="105">
        <f t="shared" si="36"/>
        <v>0</v>
      </c>
      <c r="K71" s="106">
        <f t="shared" si="38"/>
        <v>0</v>
      </c>
      <c r="M71" s="53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8"/>
      <c r="Z71" s="9"/>
      <c r="AA71" s="33"/>
      <c r="AB71" s="7"/>
      <c r="AC71" s="7"/>
      <c r="AD71" s="103"/>
      <c r="AE71" s="99"/>
      <c r="AF71" s="7"/>
      <c r="AG71" s="23"/>
    </row>
    <row r="72" spans="1:33" x14ac:dyDescent="0.2">
      <c r="A72" s="100">
        <f>+A70+1</f>
        <v>39833</v>
      </c>
      <c r="B72" s="101">
        <f t="shared" si="35"/>
        <v>0</v>
      </c>
      <c r="C72" s="52">
        <f t="shared" si="37"/>
        <v>0</v>
      </c>
      <c r="J72" s="101">
        <f t="shared" si="36"/>
        <v>0</v>
      </c>
      <c r="K72" s="102">
        <f t="shared" si="38"/>
        <v>0</v>
      </c>
      <c r="M72" s="53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8"/>
      <c r="Z72" s="9"/>
      <c r="AA72" s="33"/>
      <c r="AD72" s="103"/>
      <c r="AG72" s="23"/>
    </row>
    <row r="73" spans="1:33" x14ac:dyDescent="0.2">
      <c r="A73" s="104">
        <f t="shared" si="39"/>
        <v>39833</v>
      </c>
      <c r="B73" s="105">
        <f t="shared" si="35"/>
        <v>0</v>
      </c>
      <c r="C73" s="36">
        <f t="shared" si="37"/>
        <v>0</v>
      </c>
      <c r="J73" s="105">
        <f t="shared" si="36"/>
        <v>0</v>
      </c>
      <c r="K73" s="106">
        <f t="shared" si="38"/>
        <v>0</v>
      </c>
      <c r="M73" s="53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8"/>
      <c r="Z73" s="9"/>
      <c r="AA73" s="33"/>
      <c r="AB73" s="7"/>
      <c r="AC73" s="7"/>
      <c r="AD73" s="103"/>
      <c r="AE73" s="99"/>
      <c r="AF73" s="7"/>
      <c r="AG73" s="23"/>
    </row>
    <row r="74" spans="1:33" x14ac:dyDescent="0.2">
      <c r="A74" s="100">
        <f t="shared" si="39"/>
        <v>39834</v>
      </c>
      <c r="B74" s="101">
        <f t="shared" si="35"/>
        <v>0</v>
      </c>
      <c r="C74" s="52">
        <f t="shared" si="37"/>
        <v>0</v>
      </c>
      <c r="J74" s="101">
        <f t="shared" si="36"/>
        <v>0</v>
      </c>
      <c r="K74" s="102">
        <f t="shared" si="38"/>
        <v>0</v>
      </c>
      <c r="M74" s="53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8"/>
      <c r="Z74" s="9"/>
      <c r="AA74" s="33"/>
      <c r="AD74" s="103"/>
      <c r="AG74" s="23"/>
    </row>
    <row r="75" spans="1:33" x14ac:dyDescent="0.2">
      <c r="A75" s="104">
        <f>+A73+1</f>
        <v>39834</v>
      </c>
      <c r="B75" s="105">
        <f t="shared" si="35"/>
        <v>0</v>
      </c>
      <c r="C75" s="36">
        <f t="shared" si="37"/>
        <v>0</v>
      </c>
      <c r="J75" s="105">
        <f t="shared" si="36"/>
        <v>0</v>
      </c>
      <c r="K75" s="106">
        <f t="shared" si="38"/>
        <v>0</v>
      </c>
      <c r="M75" s="53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8"/>
      <c r="Z75" s="9"/>
      <c r="AA75" s="33"/>
      <c r="AB75" s="7"/>
      <c r="AC75" s="7"/>
      <c r="AD75" s="103"/>
      <c r="AE75" s="99"/>
      <c r="AF75" s="7"/>
      <c r="AG75" s="23"/>
    </row>
    <row r="76" spans="1:33" x14ac:dyDescent="0.2">
      <c r="A76" s="100">
        <f>+A74+1</f>
        <v>39835</v>
      </c>
      <c r="B76" s="101">
        <f t="shared" si="35"/>
        <v>0</v>
      </c>
      <c r="C76" s="52">
        <f t="shared" si="37"/>
        <v>0</v>
      </c>
      <c r="J76" s="101">
        <f t="shared" si="36"/>
        <v>0</v>
      </c>
      <c r="K76" s="102">
        <f t="shared" si="38"/>
        <v>0</v>
      </c>
      <c r="M76" s="53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8"/>
      <c r="Z76" s="9"/>
      <c r="AA76" s="33"/>
      <c r="AD76" s="103"/>
      <c r="AG76" s="23"/>
    </row>
    <row r="77" spans="1:33" x14ac:dyDescent="0.2">
      <c r="A77" s="104">
        <f t="shared" si="39"/>
        <v>39835</v>
      </c>
      <c r="B77" s="105">
        <f t="shared" si="35"/>
        <v>0</v>
      </c>
      <c r="C77" s="36">
        <f t="shared" si="37"/>
        <v>0</v>
      </c>
      <c r="J77" s="105">
        <f t="shared" si="36"/>
        <v>0</v>
      </c>
      <c r="K77" s="106">
        <f t="shared" si="38"/>
        <v>0</v>
      </c>
      <c r="M77" s="53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8"/>
      <c r="Z77" s="9"/>
      <c r="AA77" s="33"/>
      <c r="AB77" s="7"/>
      <c r="AC77" s="7"/>
      <c r="AD77" s="103"/>
      <c r="AE77" s="99"/>
      <c r="AF77" s="7"/>
      <c r="AG77" s="23"/>
    </row>
    <row r="78" spans="1:33" x14ac:dyDescent="0.2">
      <c r="A78" s="100">
        <f t="shared" si="39"/>
        <v>39836</v>
      </c>
      <c r="B78" s="101">
        <f t="shared" si="35"/>
        <v>0</v>
      </c>
      <c r="C78" s="52">
        <f t="shared" si="37"/>
        <v>0</v>
      </c>
      <c r="J78" s="101">
        <f t="shared" si="36"/>
        <v>0</v>
      </c>
      <c r="K78" s="102">
        <f t="shared" si="38"/>
        <v>0</v>
      </c>
      <c r="M78" s="53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8"/>
      <c r="Z78" s="9"/>
      <c r="AA78" s="33"/>
      <c r="AD78" s="103"/>
      <c r="AG78" s="23"/>
    </row>
    <row r="79" spans="1:33" x14ac:dyDescent="0.2">
      <c r="A79" s="104">
        <f t="shared" si="39"/>
        <v>39836</v>
      </c>
      <c r="B79" s="105">
        <f t="shared" si="35"/>
        <v>0</v>
      </c>
      <c r="C79" s="36">
        <f t="shared" si="37"/>
        <v>0</v>
      </c>
      <c r="J79" s="105">
        <f t="shared" si="36"/>
        <v>0</v>
      </c>
      <c r="K79" s="106">
        <f t="shared" si="38"/>
        <v>0</v>
      </c>
      <c r="M79" s="53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8"/>
      <c r="Z79" s="9"/>
      <c r="AA79" s="33"/>
      <c r="AB79" s="7"/>
      <c r="AC79" s="7"/>
      <c r="AD79" s="103"/>
      <c r="AE79" s="99"/>
      <c r="AF79" s="7"/>
      <c r="AG79" s="23"/>
    </row>
    <row r="80" spans="1:33" x14ac:dyDescent="0.2">
      <c r="A80" s="100">
        <f t="shared" si="39"/>
        <v>39837</v>
      </c>
      <c r="B80" s="101">
        <f t="shared" si="35"/>
        <v>0</v>
      </c>
      <c r="C80" s="52">
        <f t="shared" si="37"/>
        <v>0</v>
      </c>
      <c r="J80" s="101">
        <f t="shared" si="36"/>
        <v>0</v>
      </c>
      <c r="K80" s="102">
        <f t="shared" si="38"/>
        <v>0</v>
      </c>
      <c r="M80" s="53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8"/>
      <c r="Z80" s="9"/>
      <c r="AA80" s="33"/>
      <c r="AD80" s="103"/>
      <c r="AG80" s="23"/>
    </row>
    <row r="81" spans="1:33" x14ac:dyDescent="0.2">
      <c r="A81" s="104">
        <f t="shared" si="39"/>
        <v>39837</v>
      </c>
      <c r="B81" s="105">
        <f t="shared" si="35"/>
        <v>0</v>
      </c>
      <c r="C81" s="36">
        <f t="shared" si="37"/>
        <v>0</v>
      </c>
      <c r="J81" s="105">
        <f t="shared" si="36"/>
        <v>0</v>
      </c>
      <c r="K81" s="106">
        <f t="shared" si="38"/>
        <v>0</v>
      </c>
      <c r="M81" s="53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8"/>
      <c r="Z81" s="9"/>
      <c r="AA81" s="33"/>
      <c r="AB81" s="7"/>
      <c r="AC81" s="7"/>
      <c r="AD81" s="103"/>
      <c r="AE81" s="99"/>
      <c r="AF81" s="7"/>
      <c r="AG81" s="23"/>
    </row>
    <row r="82" spans="1:33" x14ac:dyDescent="0.2">
      <c r="A82" s="100">
        <f t="shared" si="39"/>
        <v>39838</v>
      </c>
      <c r="B82" s="101">
        <f t="shared" si="35"/>
        <v>0</v>
      </c>
      <c r="C82" s="52">
        <f t="shared" si="37"/>
        <v>0</v>
      </c>
      <c r="J82" s="101">
        <f t="shared" si="36"/>
        <v>0</v>
      </c>
      <c r="K82" s="102">
        <f t="shared" si="38"/>
        <v>0</v>
      </c>
      <c r="M82" s="53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8"/>
      <c r="Z82" s="9"/>
      <c r="AA82" s="33"/>
      <c r="AD82" s="103"/>
      <c r="AG82" s="23"/>
    </row>
    <row r="83" spans="1:33" x14ac:dyDescent="0.2">
      <c r="A83" s="104">
        <f>+A81+1</f>
        <v>39838</v>
      </c>
      <c r="B83" s="105">
        <f t="shared" si="35"/>
        <v>0</v>
      </c>
      <c r="C83" s="36">
        <f t="shared" si="37"/>
        <v>0</v>
      </c>
      <c r="J83" s="105">
        <f t="shared" si="36"/>
        <v>0</v>
      </c>
      <c r="K83" s="106">
        <f t="shared" si="38"/>
        <v>0</v>
      </c>
      <c r="M83" s="53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8"/>
      <c r="Z83" s="9"/>
      <c r="AA83" s="33"/>
      <c r="AB83" s="7"/>
      <c r="AC83" s="7"/>
      <c r="AD83" s="103"/>
      <c r="AG83" s="23"/>
    </row>
    <row r="84" spans="1:33" x14ac:dyDescent="0.2">
      <c r="A84" s="100">
        <f>+A82+1</f>
        <v>39839</v>
      </c>
      <c r="B84" s="101">
        <f t="shared" si="35"/>
        <v>0</v>
      </c>
      <c r="C84" s="52">
        <f t="shared" si="37"/>
        <v>0</v>
      </c>
      <c r="J84" s="101">
        <f t="shared" si="36"/>
        <v>0</v>
      </c>
      <c r="K84" s="102">
        <f t="shared" si="38"/>
        <v>0</v>
      </c>
      <c r="M84" s="53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8"/>
      <c r="Z84" s="9"/>
      <c r="AA84" s="33"/>
      <c r="AD84" s="103"/>
      <c r="AE84" s="99"/>
      <c r="AF84" s="7"/>
      <c r="AG84" s="23"/>
    </row>
    <row r="85" spans="1:33" x14ac:dyDescent="0.2">
      <c r="A85" s="104">
        <f t="shared" si="39"/>
        <v>39839</v>
      </c>
      <c r="B85" s="105">
        <f t="shared" si="35"/>
        <v>0</v>
      </c>
      <c r="C85" s="36">
        <f t="shared" si="37"/>
        <v>0</v>
      </c>
      <c r="J85" s="105">
        <f t="shared" si="36"/>
        <v>0</v>
      </c>
      <c r="K85" s="106">
        <f t="shared" si="38"/>
        <v>0</v>
      </c>
      <c r="M85" s="53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8"/>
      <c r="Z85" s="9"/>
      <c r="AA85" s="33"/>
      <c r="AB85" s="7"/>
      <c r="AC85" s="7"/>
      <c r="AD85" s="103"/>
      <c r="AG85" s="23"/>
    </row>
    <row r="86" spans="1:33" x14ac:dyDescent="0.2">
      <c r="A86" s="100">
        <f t="shared" si="39"/>
        <v>39840</v>
      </c>
      <c r="B86" s="101">
        <f t="shared" si="35"/>
        <v>0</v>
      </c>
      <c r="C86" s="52">
        <f t="shared" si="37"/>
        <v>0</v>
      </c>
      <c r="J86" s="101">
        <f t="shared" si="36"/>
        <v>0</v>
      </c>
      <c r="K86" s="102">
        <f t="shared" si="38"/>
        <v>0</v>
      </c>
      <c r="M86" s="53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8"/>
      <c r="Z86" s="9"/>
      <c r="AA86" s="33"/>
      <c r="AD86" s="103"/>
      <c r="AE86" s="99"/>
      <c r="AF86" s="7"/>
      <c r="AG86" s="23"/>
    </row>
    <row r="87" spans="1:33" x14ac:dyDescent="0.2">
      <c r="A87" s="104">
        <f t="shared" si="39"/>
        <v>39840</v>
      </c>
      <c r="B87" s="105">
        <f t="shared" si="35"/>
        <v>0</v>
      </c>
      <c r="C87" s="36">
        <f t="shared" si="37"/>
        <v>0</v>
      </c>
      <c r="J87" s="105">
        <f t="shared" si="36"/>
        <v>0</v>
      </c>
      <c r="K87" s="106">
        <f t="shared" si="38"/>
        <v>0</v>
      </c>
      <c r="M87" s="53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8"/>
      <c r="Z87" s="9"/>
      <c r="AA87" s="33"/>
      <c r="AB87" s="7"/>
      <c r="AC87" s="7"/>
      <c r="AD87" s="103"/>
      <c r="AG87" s="23"/>
    </row>
    <row r="88" spans="1:33" x14ac:dyDescent="0.2">
      <c r="A88" s="100">
        <f t="shared" si="39"/>
        <v>39841</v>
      </c>
      <c r="B88" s="101">
        <f t="shared" si="35"/>
        <v>0</v>
      </c>
      <c r="C88" s="52">
        <f t="shared" si="37"/>
        <v>0</v>
      </c>
      <c r="J88" s="101">
        <f t="shared" si="36"/>
        <v>0</v>
      </c>
      <c r="K88" s="102">
        <f t="shared" si="38"/>
        <v>0</v>
      </c>
      <c r="M88" s="53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8"/>
      <c r="Z88" s="9"/>
      <c r="AA88" s="33"/>
      <c r="AD88" s="103"/>
      <c r="AE88" s="99"/>
      <c r="AF88" s="7"/>
      <c r="AG88" s="23"/>
    </row>
    <row r="89" spans="1:33" x14ac:dyDescent="0.2">
      <c r="A89" s="104">
        <f t="shared" si="39"/>
        <v>39841</v>
      </c>
      <c r="B89" s="105">
        <f t="shared" si="35"/>
        <v>0</v>
      </c>
      <c r="C89" s="36">
        <f t="shared" si="37"/>
        <v>0</v>
      </c>
      <c r="J89" s="105">
        <f t="shared" si="36"/>
        <v>0</v>
      </c>
      <c r="K89" s="106">
        <f t="shared" si="38"/>
        <v>0</v>
      </c>
      <c r="M89" s="53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8"/>
      <c r="Z89" s="9"/>
      <c r="AA89" s="33"/>
      <c r="AB89" s="7"/>
      <c r="AC89" s="7"/>
      <c r="AD89" s="103"/>
      <c r="AG89" s="23"/>
    </row>
    <row r="90" spans="1:33" x14ac:dyDescent="0.2">
      <c r="A90" s="100">
        <f t="shared" si="39"/>
        <v>39842</v>
      </c>
      <c r="B90" s="101">
        <f t="shared" si="35"/>
        <v>0</v>
      </c>
      <c r="C90" s="52">
        <f t="shared" si="37"/>
        <v>0</v>
      </c>
      <c r="J90" s="101">
        <f t="shared" si="36"/>
        <v>0</v>
      </c>
      <c r="K90" s="102">
        <f t="shared" si="38"/>
        <v>0</v>
      </c>
      <c r="M90" s="53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8"/>
      <c r="Z90" s="9"/>
      <c r="AA90" s="33"/>
      <c r="AD90" s="103"/>
      <c r="AE90" s="99"/>
      <c r="AF90" s="7"/>
      <c r="AG90" s="23"/>
    </row>
    <row r="91" spans="1:33" x14ac:dyDescent="0.2">
      <c r="A91" s="104">
        <f t="shared" si="39"/>
        <v>39842</v>
      </c>
      <c r="B91" s="105">
        <f t="shared" si="35"/>
        <v>0</v>
      </c>
      <c r="C91" s="36">
        <f t="shared" si="37"/>
        <v>0</v>
      </c>
      <c r="J91" s="105">
        <f t="shared" si="36"/>
        <v>0</v>
      </c>
      <c r="K91" s="106">
        <f t="shared" si="38"/>
        <v>0</v>
      </c>
      <c r="M91" s="53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8"/>
      <c r="Z91" s="9"/>
      <c r="AA91" s="33"/>
      <c r="AB91" s="7"/>
      <c r="AC91" s="7"/>
      <c r="AD91" s="103"/>
      <c r="AG91" s="23"/>
    </row>
    <row r="92" spans="1:33" x14ac:dyDescent="0.2">
      <c r="A92" s="100">
        <f t="shared" si="39"/>
        <v>39843</v>
      </c>
      <c r="B92" s="101">
        <f t="shared" si="35"/>
        <v>0</v>
      </c>
      <c r="C92" s="52">
        <f t="shared" si="37"/>
        <v>0</v>
      </c>
      <c r="J92" s="101">
        <f t="shared" si="36"/>
        <v>0</v>
      </c>
      <c r="K92" s="102">
        <f t="shared" si="38"/>
        <v>0</v>
      </c>
      <c r="M92" s="53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8"/>
      <c r="Z92" s="9"/>
      <c r="AA92" s="33"/>
      <c r="AD92" s="103"/>
      <c r="AE92" s="99"/>
      <c r="AF92" s="7"/>
      <c r="AG92" s="23"/>
    </row>
    <row r="93" spans="1:33" x14ac:dyDescent="0.2">
      <c r="A93" s="104">
        <f t="shared" si="39"/>
        <v>39843</v>
      </c>
      <c r="B93" s="105">
        <f t="shared" si="35"/>
        <v>0</v>
      </c>
      <c r="C93" s="36">
        <f t="shared" si="37"/>
        <v>0</v>
      </c>
      <c r="J93" s="105">
        <f t="shared" si="36"/>
        <v>0</v>
      </c>
      <c r="K93" s="106">
        <f t="shared" si="38"/>
        <v>0</v>
      </c>
      <c r="M93" s="53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8"/>
      <c r="Z93" s="9"/>
      <c r="AA93" s="33"/>
      <c r="AB93" s="7"/>
      <c r="AC93" s="7"/>
      <c r="AD93" s="103"/>
      <c r="AG93" s="23"/>
    </row>
    <row r="94" spans="1:33" x14ac:dyDescent="0.2">
      <c r="A94" s="100">
        <f t="shared" si="39"/>
        <v>39844</v>
      </c>
      <c r="B94" s="101">
        <f t="shared" si="35"/>
        <v>0</v>
      </c>
      <c r="C94" s="52">
        <f t="shared" si="37"/>
        <v>0</v>
      </c>
      <c r="J94" s="101">
        <f t="shared" si="36"/>
        <v>0</v>
      </c>
      <c r="K94" s="102">
        <f t="shared" si="38"/>
        <v>0</v>
      </c>
      <c r="M94" s="53"/>
      <c r="O94" s="23"/>
      <c r="P94" s="9"/>
      <c r="Q94" s="23"/>
      <c r="R94" s="9"/>
      <c r="S94" s="9"/>
      <c r="T94" s="9"/>
      <c r="U94" s="9"/>
      <c r="V94" s="9"/>
      <c r="W94" s="9"/>
      <c r="X94" s="9"/>
      <c r="Y94" s="8"/>
      <c r="Z94" s="9"/>
      <c r="AA94" s="33"/>
      <c r="AB94" s="7"/>
      <c r="AC94" s="7"/>
      <c r="AD94" s="7"/>
      <c r="AE94" s="107"/>
      <c r="AF94" s="7"/>
      <c r="AG94" s="7"/>
    </row>
    <row r="95" spans="1:33" x14ac:dyDescent="0.2">
      <c r="A95" s="104">
        <f t="shared" si="39"/>
        <v>39844</v>
      </c>
      <c r="B95" s="105">
        <f t="shared" si="35"/>
        <v>0</v>
      </c>
      <c r="C95" s="36">
        <f t="shared" si="37"/>
        <v>0</v>
      </c>
      <c r="J95" s="105">
        <f t="shared" si="36"/>
        <v>0</v>
      </c>
      <c r="K95" s="106">
        <f t="shared" si="38"/>
        <v>0</v>
      </c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8"/>
      <c r="Z95" s="9"/>
    </row>
    <row r="96" spans="1:33" x14ac:dyDescent="0.2">
      <c r="A96" s="53"/>
      <c r="B96" s="7">
        <f>SUM(B64:B95)</f>
        <v>0</v>
      </c>
      <c r="C96" s="23">
        <f>SUM(C64:C95)</f>
        <v>0</v>
      </c>
      <c r="E96" s="23"/>
      <c r="G96" s="23"/>
      <c r="J96" s="9">
        <f>SUM(J64:J95)</f>
        <v>0</v>
      </c>
      <c r="K96" s="23">
        <f>SUM(K64:K95)</f>
        <v>0</v>
      </c>
      <c r="M96" s="23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8"/>
      <c r="Z96" s="9"/>
    </row>
    <row r="97" spans="1:53" ht="12" customHeight="1" x14ac:dyDescent="0.2">
      <c r="A97" s="53"/>
      <c r="C97" s="108"/>
      <c r="J97" s="78"/>
    </row>
    <row r="98" spans="1:53" ht="12" customHeight="1" x14ac:dyDescent="0.2">
      <c r="A98" s="53"/>
      <c r="C98" s="75"/>
      <c r="J98" s="78"/>
    </row>
    <row r="99" spans="1:53" ht="12" customHeight="1" x14ac:dyDescent="0.2">
      <c r="A99" s="53"/>
      <c r="C99" s="75"/>
      <c r="J99" s="78"/>
    </row>
    <row r="100" spans="1:53" ht="12" customHeight="1" x14ac:dyDescent="0.2">
      <c r="A100" s="53"/>
      <c r="C100" s="75"/>
      <c r="J100" s="78"/>
    </row>
    <row r="101" spans="1:53" ht="12" customHeight="1" x14ac:dyDescent="0.2">
      <c r="A101" s="53"/>
      <c r="C101" s="75"/>
      <c r="J101" s="78"/>
    </row>
    <row r="102" spans="1:53" s="5" customFormat="1" ht="12" customHeight="1" x14ac:dyDescent="0.2">
      <c r="A102" s="53"/>
      <c r="B102" s="9"/>
      <c r="C102" s="75"/>
      <c r="J102" s="78"/>
      <c r="L102" s="9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8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</row>
    <row r="103" spans="1:53" s="5" customFormat="1" ht="12" customHeight="1" x14ac:dyDescent="0.2">
      <c r="A103" s="53"/>
      <c r="B103" s="9"/>
      <c r="C103" s="75"/>
      <c r="J103" s="78"/>
      <c r="L103" s="9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8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</row>
    <row r="104" spans="1:53" s="5" customFormat="1" ht="12" customHeight="1" x14ac:dyDescent="0.2">
      <c r="A104" s="53"/>
      <c r="B104" s="9"/>
      <c r="C104" s="75"/>
      <c r="J104" s="78"/>
      <c r="L104" s="9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8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</row>
    <row r="105" spans="1:53" s="5" customFormat="1" ht="12" customHeight="1" x14ac:dyDescent="0.2">
      <c r="A105" s="53"/>
      <c r="B105" s="9"/>
      <c r="C105" s="75"/>
      <c r="J105" s="78"/>
      <c r="L105" s="9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8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</row>
    <row r="106" spans="1:53" s="5" customFormat="1" ht="12" customHeight="1" x14ac:dyDescent="0.2">
      <c r="A106" s="53"/>
      <c r="B106" s="9"/>
      <c r="C106" s="75"/>
      <c r="J106" s="78"/>
      <c r="L106" s="9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8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</row>
    <row r="107" spans="1:53" s="5" customFormat="1" ht="12" customHeight="1" x14ac:dyDescent="0.2">
      <c r="A107" s="53"/>
      <c r="B107" s="9"/>
      <c r="C107" s="75"/>
      <c r="J107" s="78"/>
      <c r="L107" s="9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8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</row>
    <row r="108" spans="1:53" s="5" customFormat="1" ht="12" customHeight="1" x14ac:dyDescent="0.2">
      <c r="A108" s="53"/>
      <c r="B108" s="9"/>
      <c r="C108" s="75"/>
      <c r="J108" s="78"/>
      <c r="L108" s="9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8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</row>
    <row r="109" spans="1:53" s="5" customFormat="1" ht="12" customHeight="1" x14ac:dyDescent="0.2">
      <c r="A109" s="53"/>
      <c r="B109" s="9"/>
      <c r="C109" s="75"/>
      <c r="J109" s="78"/>
      <c r="L109" s="9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8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</row>
    <row r="110" spans="1:53" s="5" customFormat="1" ht="12" customHeight="1" x14ac:dyDescent="0.2">
      <c r="A110" s="53"/>
      <c r="B110" s="9"/>
      <c r="C110" s="75"/>
      <c r="J110" s="78"/>
      <c r="L110" s="9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8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</row>
    <row r="111" spans="1:53" s="5" customFormat="1" ht="12" customHeight="1" x14ac:dyDescent="0.2">
      <c r="A111" s="53"/>
      <c r="B111" s="9"/>
      <c r="C111" s="75"/>
      <c r="J111" s="78"/>
      <c r="L111" s="9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8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</row>
    <row r="112" spans="1:53" s="5" customFormat="1" ht="12" customHeight="1" x14ac:dyDescent="0.2">
      <c r="A112" s="53"/>
      <c r="B112" s="9"/>
      <c r="C112" s="75"/>
      <c r="J112" s="78"/>
      <c r="L112" s="9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8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</row>
    <row r="113" spans="1:53" s="5" customFormat="1" ht="12" customHeight="1" x14ac:dyDescent="0.2">
      <c r="A113" s="53"/>
      <c r="B113" s="9"/>
      <c r="C113" s="75"/>
      <c r="J113" s="78"/>
      <c r="L113" s="9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8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</row>
    <row r="114" spans="1:53" s="5" customFormat="1" ht="12" customHeight="1" x14ac:dyDescent="0.2">
      <c r="A114" s="53"/>
      <c r="B114" s="9"/>
      <c r="C114" s="75"/>
      <c r="J114" s="78"/>
      <c r="L114" s="9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8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</row>
    <row r="115" spans="1:53" s="5" customFormat="1" ht="12" customHeight="1" x14ac:dyDescent="0.2">
      <c r="A115" s="53"/>
      <c r="B115" s="9"/>
      <c r="C115" s="75"/>
      <c r="J115" s="78"/>
      <c r="L115" s="9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8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</row>
    <row r="116" spans="1:53" s="5" customFormat="1" ht="12" customHeight="1" x14ac:dyDescent="0.2">
      <c r="A116" s="53"/>
      <c r="B116" s="9"/>
      <c r="C116" s="75"/>
      <c r="J116" s="78"/>
      <c r="L116" s="9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8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</row>
    <row r="117" spans="1:53" s="5" customFormat="1" ht="12" customHeight="1" x14ac:dyDescent="0.2">
      <c r="A117" s="53"/>
      <c r="B117" s="9"/>
      <c r="C117" s="75"/>
      <c r="J117" s="78"/>
      <c r="L117" s="9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8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</row>
    <row r="118" spans="1:53" s="5" customFormat="1" ht="12" customHeight="1" x14ac:dyDescent="0.2">
      <c r="A118" s="53"/>
      <c r="B118" s="9"/>
      <c r="C118" s="75"/>
      <c r="J118" s="78"/>
      <c r="L118" s="9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8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</row>
    <row r="119" spans="1:53" s="5" customFormat="1" ht="12" customHeight="1" x14ac:dyDescent="0.2">
      <c r="A119" s="53"/>
      <c r="B119" s="9"/>
      <c r="C119" s="75"/>
      <c r="J119" s="78"/>
      <c r="L119" s="9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8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</row>
    <row r="120" spans="1:53" s="5" customFormat="1" ht="12" customHeight="1" x14ac:dyDescent="0.2">
      <c r="A120" s="53"/>
      <c r="B120" s="9"/>
      <c r="C120" s="75"/>
      <c r="J120" s="78"/>
      <c r="L120" s="9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8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</row>
    <row r="121" spans="1:53" s="5" customFormat="1" ht="12" customHeight="1" x14ac:dyDescent="0.2">
      <c r="A121" s="53"/>
      <c r="B121" s="9"/>
      <c r="C121" s="75"/>
      <c r="J121" s="78"/>
      <c r="L121" s="9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8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</row>
    <row r="122" spans="1:53" s="5" customFormat="1" ht="12" customHeight="1" x14ac:dyDescent="0.2">
      <c r="A122" s="53"/>
      <c r="B122" s="9"/>
      <c r="C122" s="75"/>
      <c r="J122" s="78"/>
      <c r="L122" s="9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8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</row>
    <row r="123" spans="1:53" s="5" customFormat="1" ht="12" customHeight="1" x14ac:dyDescent="0.2">
      <c r="A123" s="53"/>
      <c r="B123" s="9"/>
      <c r="C123" s="75"/>
      <c r="J123" s="78"/>
      <c r="L123" s="9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8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</row>
    <row r="124" spans="1:53" s="5" customFormat="1" ht="12" customHeight="1" x14ac:dyDescent="0.2">
      <c r="A124" s="53"/>
      <c r="B124" s="9"/>
      <c r="C124" s="75"/>
      <c r="J124" s="78"/>
      <c r="L124" s="9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8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</row>
    <row r="125" spans="1:53" s="5" customFormat="1" ht="12" customHeight="1" x14ac:dyDescent="0.2">
      <c r="A125" s="53"/>
      <c r="B125" s="9"/>
      <c r="C125" s="75"/>
      <c r="J125" s="78"/>
      <c r="L125" s="9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8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</row>
    <row r="126" spans="1:53" s="5" customFormat="1" ht="12" customHeight="1" x14ac:dyDescent="0.2">
      <c r="A126" s="53"/>
      <c r="B126" s="9"/>
      <c r="C126" s="75"/>
      <c r="J126" s="78"/>
      <c r="L126" s="9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8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</row>
    <row r="127" spans="1:53" s="5" customFormat="1" ht="12" customHeight="1" x14ac:dyDescent="0.2">
      <c r="A127" s="53"/>
      <c r="B127" s="9"/>
      <c r="C127" s="75"/>
      <c r="J127" s="78"/>
      <c r="L127" s="9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8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</row>
    <row r="128" spans="1:53" s="5" customFormat="1" ht="12" customHeight="1" x14ac:dyDescent="0.2">
      <c r="A128" s="53"/>
      <c r="B128" s="9"/>
      <c r="C128" s="75"/>
      <c r="J128" s="78"/>
      <c r="L128" s="9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8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</row>
    <row r="129" spans="1:53" s="5" customFormat="1" ht="12" customHeight="1" x14ac:dyDescent="0.2">
      <c r="A129" s="53"/>
      <c r="B129" s="9"/>
      <c r="C129" s="75"/>
      <c r="J129" s="78"/>
      <c r="L129" s="9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8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</row>
    <row r="130" spans="1:53" s="5" customFormat="1" ht="12" customHeight="1" x14ac:dyDescent="0.2">
      <c r="A130" s="53"/>
      <c r="B130" s="9"/>
      <c r="C130" s="75"/>
      <c r="J130" s="78"/>
      <c r="L130" s="9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8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</row>
    <row r="131" spans="1:53" s="5" customFormat="1" ht="12" customHeight="1" x14ac:dyDescent="0.2">
      <c r="A131" s="53"/>
      <c r="B131" s="9"/>
      <c r="C131" s="75"/>
      <c r="J131" s="78"/>
      <c r="L131" s="9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8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</row>
    <row r="132" spans="1:53" s="5" customFormat="1" ht="12" customHeight="1" x14ac:dyDescent="0.2">
      <c r="A132" s="53"/>
      <c r="B132" s="9"/>
      <c r="C132" s="75"/>
      <c r="J132" s="78"/>
      <c r="L132" s="9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8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</row>
    <row r="133" spans="1:53" s="5" customFormat="1" ht="12" customHeight="1" x14ac:dyDescent="0.2">
      <c r="A133" s="53"/>
      <c r="B133" s="9"/>
      <c r="C133" s="75"/>
      <c r="J133" s="78"/>
      <c r="L133" s="9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8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</row>
    <row r="134" spans="1:53" s="5" customFormat="1" ht="12" customHeight="1" x14ac:dyDescent="0.2">
      <c r="A134" s="53"/>
      <c r="B134" s="9"/>
      <c r="C134" s="75"/>
      <c r="J134" s="78"/>
      <c r="L134" s="9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8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</row>
    <row r="135" spans="1:53" s="5" customFormat="1" ht="12" customHeight="1" x14ac:dyDescent="0.2">
      <c r="A135" s="53"/>
      <c r="B135" s="9"/>
      <c r="C135" s="75"/>
      <c r="J135" s="78"/>
      <c r="L135" s="9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8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</row>
    <row r="136" spans="1:53" s="5" customFormat="1" ht="12" customHeight="1" x14ac:dyDescent="0.2">
      <c r="A136" s="53"/>
      <c r="B136" s="9"/>
      <c r="C136" s="75"/>
      <c r="J136" s="78"/>
      <c r="L136" s="9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8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</row>
    <row r="137" spans="1:53" s="5" customFormat="1" ht="12" customHeight="1" x14ac:dyDescent="0.2">
      <c r="A137" s="53"/>
      <c r="B137" s="9"/>
      <c r="C137" s="75"/>
      <c r="J137" s="78"/>
      <c r="L137" s="9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8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</row>
    <row r="138" spans="1:53" s="5" customFormat="1" ht="12" customHeight="1" x14ac:dyDescent="0.2">
      <c r="A138" s="53"/>
      <c r="B138" s="9"/>
      <c r="C138" s="75"/>
      <c r="J138" s="78"/>
      <c r="L138" s="9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8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</row>
    <row r="139" spans="1:53" s="5" customFormat="1" ht="12" customHeight="1" x14ac:dyDescent="0.2">
      <c r="A139" s="53"/>
      <c r="B139" s="9"/>
      <c r="C139" s="75"/>
      <c r="J139" s="78"/>
      <c r="L139" s="9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8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</row>
    <row r="140" spans="1:53" s="5" customFormat="1" ht="12" customHeight="1" x14ac:dyDescent="0.2">
      <c r="A140" s="53"/>
      <c r="B140" s="9"/>
      <c r="C140" s="75"/>
      <c r="J140" s="78"/>
      <c r="L140" s="9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8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</row>
    <row r="141" spans="1:53" s="5" customFormat="1" ht="12" customHeight="1" x14ac:dyDescent="0.2">
      <c r="A141" s="53"/>
      <c r="B141" s="9"/>
      <c r="C141" s="75"/>
      <c r="J141" s="78"/>
      <c r="L141" s="9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8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</row>
    <row r="142" spans="1:53" s="5" customFormat="1" ht="12" customHeight="1" x14ac:dyDescent="0.2">
      <c r="A142" s="53"/>
      <c r="B142" s="9"/>
      <c r="C142" s="75"/>
      <c r="J142" s="78"/>
      <c r="L142" s="9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8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</row>
    <row r="143" spans="1:53" s="5" customFormat="1" ht="12" customHeight="1" x14ac:dyDescent="0.2">
      <c r="A143" s="53"/>
      <c r="B143" s="9"/>
      <c r="C143" s="75"/>
      <c r="J143" s="78"/>
      <c r="L143" s="9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8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</row>
    <row r="144" spans="1:53" s="5" customFormat="1" ht="12" customHeight="1" x14ac:dyDescent="0.2">
      <c r="A144" s="53"/>
      <c r="B144" s="9"/>
      <c r="C144" s="75"/>
      <c r="J144" s="78"/>
      <c r="L144" s="9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8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</row>
    <row r="145" spans="1:53" s="5" customFormat="1" ht="12" customHeight="1" x14ac:dyDescent="0.2">
      <c r="A145" s="53"/>
      <c r="B145" s="9"/>
      <c r="C145" s="75"/>
      <c r="J145" s="78"/>
      <c r="L145" s="9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8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</row>
    <row r="146" spans="1:53" s="5" customFormat="1" ht="12" customHeight="1" x14ac:dyDescent="0.2">
      <c r="A146" s="53"/>
      <c r="B146" s="9"/>
      <c r="C146" s="75"/>
      <c r="J146" s="78"/>
      <c r="L146" s="9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8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</row>
    <row r="147" spans="1:53" s="5" customFormat="1" ht="12" customHeight="1" x14ac:dyDescent="0.2">
      <c r="A147" s="53"/>
      <c r="B147" s="9"/>
      <c r="C147" s="75"/>
      <c r="J147" s="78"/>
      <c r="L147" s="9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8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</row>
    <row r="148" spans="1:53" s="5" customFormat="1" ht="12" customHeight="1" x14ac:dyDescent="0.2">
      <c r="A148" s="53"/>
      <c r="B148" s="9"/>
      <c r="C148" s="75"/>
      <c r="J148" s="78"/>
      <c r="L148" s="9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8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</row>
    <row r="149" spans="1:53" s="5" customFormat="1" ht="12" customHeight="1" x14ac:dyDescent="0.2">
      <c r="A149" s="53"/>
      <c r="B149" s="9"/>
      <c r="C149" s="75"/>
      <c r="J149" s="78"/>
      <c r="L149" s="9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8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</row>
    <row r="150" spans="1:53" s="5" customFormat="1" ht="12" customHeight="1" x14ac:dyDescent="0.2">
      <c r="A150" s="53"/>
      <c r="B150" s="9"/>
      <c r="C150" s="75"/>
      <c r="J150" s="78"/>
      <c r="L150" s="9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8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</row>
    <row r="151" spans="1:53" s="5" customFormat="1" ht="12" customHeight="1" x14ac:dyDescent="0.2">
      <c r="A151" s="53"/>
      <c r="B151" s="9"/>
      <c r="C151" s="75"/>
      <c r="J151" s="78"/>
      <c r="L151" s="9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8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</row>
    <row r="152" spans="1:53" s="5" customFormat="1" ht="12" customHeight="1" x14ac:dyDescent="0.2">
      <c r="A152" s="53"/>
      <c r="B152" s="9"/>
      <c r="C152" s="75"/>
      <c r="J152" s="78"/>
      <c r="L152" s="9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8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</row>
    <row r="153" spans="1:53" s="5" customFormat="1" ht="12" customHeight="1" x14ac:dyDescent="0.2">
      <c r="A153" s="53"/>
      <c r="B153" s="9"/>
      <c r="C153" s="75"/>
      <c r="J153" s="78"/>
      <c r="L153" s="9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8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</row>
    <row r="154" spans="1:53" s="5" customFormat="1" ht="12" customHeight="1" x14ac:dyDescent="0.2">
      <c r="A154" s="53"/>
      <c r="B154" s="9"/>
      <c r="C154" s="75"/>
      <c r="J154" s="78"/>
      <c r="L154" s="9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8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</row>
    <row r="155" spans="1:53" s="5" customFormat="1" ht="12" customHeight="1" x14ac:dyDescent="0.2">
      <c r="A155" s="53"/>
      <c r="B155" s="9"/>
      <c r="C155" s="75"/>
      <c r="J155" s="78"/>
      <c r="L155" s="9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8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</row>
    <row r="156" spans="1:53" s="5" customFormat="1" ht="12" customHeight="1" x14ac:dyDescent="0.2">
      <c r="A156" s="53"/>
      <c r="B156" s="9"/>
      <c r="C156" s="75"/>
      <c r="J156" s="78"/>
      <c r="L156" s="9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8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</row>
    <row r="157" spans="1:53" s="5" customFormat="1" ht="12" customHeight="1" x14ac:dyDescent="0.2">
      <c r="A157" s="53"/>
      <c r="B157" s="9"/>
      <c r="C157" s="75"/>
      <c r="J157" s="78"/>
      <c r="L157" s="9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8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</row>
    <row r="158" spans="1:53" s="5" customFormat="1" ht="12" customHeight="1" x14ac:dyDescent="0.2">
      <c r="A158" s="53"/>
      <c r="B158" s="9"/>
      <c r="C158" s="75"/>
      <c r="J158" s="78"/>
      <c r="L158" s="9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8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</row>
    <row r="159" spans="1:53" s="5" customFormat="1" ht="12" customHeight="1" x14ac:dyDescent="0.2">
      <c r="A159" s="53"/>
      <c r="B159" s="9"/>
      <c r="C159" s="75"/>
      <c r="J159" s="78"/>
      <c r="L159" s="9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8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</row>
    <row r="160" spans="1:53" s="5" customFormat="1" ht="12" customHeight="1" x14ac:dyDescent="0.2">
      <c r="A160" s="53"/>
      <c r="B160" s="9"/>
      <c r="C160" s="75"/>
      <c r="J160" s="78"/>
      <c r="L160" s="9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8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</row>
    <row r="161" spans="1:53" s="5" customFormat="1" ht="12" customHeight="1" x14ac:dyDescent="0.2">
      <c r="A161" s="53"/>
      <c r="B161" s="9"/>
      <c r="C161" s="75"/>
      <c r="J161" s="78"/>
      <c r="L161" s="9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8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</row>
    <row r="162" spans="1:53" s="5" customFormat="1" ht="12" customHeight="1" x14ac:dyDescent="0.2">
      <c r="A162" s="53"/>
      <c r="B162" s="9"/>
      <c r="C162" s="75"/>
      <c r="J162" s="78"/>
      <c r="L162" s="9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8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</row>
    <row r="163" spans="1:53" s="5" customFormat="1" ht="12" customHeight="1" x14ac:dyDescent="0.2">
      <c r="A163" s="53"/>
      <c r="B163" s="9"/>
      <c r="C163" s="75"/>
      <c r="J163" s="78"/>
      <c r="L163" s="9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8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</row>
    <row r="164" spans="1:53" s="5" customFormat="1" ht="12" customHeight="1" x14ac:dyDescent="0.2">
      <c r="A164" s="53"/>
      <c r="B164" s="9"/>
      <c r="C164" s="75"/>
      <c r="J164" s="78"/>
      <c r="L164" s="9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8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</row>
    <row r="165" spans="1:53" s="5" customFormat="1" ht="12" customHeight="1" x14ac:dyDescent="0.2">
      <c r="A165" s="53"/>
      <c r="B165" s="9"/>
      <c r="C165" s="75"/>
      <c r="J165" s="78"/>
      <c r="L165" s="9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8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</row>
    <row r="166" spans="1:53" s="5" customFormat="1" ht="12" customHeight="1" x14ac:dyDescent="0.2">
      <c r="A166" s="53"/>
      <c r="B166" s="9"/>
      <c r="C166" s="75"/>
      <c r="J166" s="78"/>
      <c r="L166" s="9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8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</row>
    <row r="167" spans="1:53" s="5" customFormat="1" ht="12" customHeight="1" x14ac:dyDescent="0.2">
      <c r="A167" s="53"/>
      <c r="B167" s="9"/>
      <c r="C167" s="75"/>
      <c r="J167" s="78"/>
      <c r="L167" s="9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8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</row>
    <row r="168" spans="1:53" s="5" customFormat="1" ht="12" customHeight="1" x14ac:dyDescent="0.2">
      <c r="A168" s="53"/>
      <c r="B168" s="9"/>
      <c r="C168" s="75"/>
      <c r="J168" s="78"/>
      <c r="L168" s="9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8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</row>
    <row r="169" spans="1:53" s="5" customFormat="1" ht="12" customHeight="1" x14ac:dyDescent="0.2">
      <c r="A169" s="53"/>
      <c r="B169" s="9"/>
      <c r="C169" s="75"/>
      <c r="J169" s="78"/>
      <c r="L169" s="9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8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</row>
    <row r="170" spans="1:53" s="5" customFormat="1" ht="12" customHeight="1" x14ac:dyDescent="0.2">
      <c r="A170" s="53"/>
      <c r="B170" s="9"/>
      <c r="C170" s="75"/>
      <c r="J170" s="78"/>
      <c r="L170" s="9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8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</row>
    <row r="171" spans="1:53" s="5" customFormat="1" ht="12" customHeight="1" x14ac:dyDescent="0.2">
      <c r="A171" s="53"/>
      <c r="B171" s="9"/>
      <c r="C171" s="75"/>
      <c r="J171" s="78"/>
      <c r="L171" s="9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8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</row>
    <row r="172" spans="1:53" s="5" customFormat="1" ht="12" customHeight="1" x14ac:dyDescent="0.2">
      <c r="A172" s="53"/>
      <c r="B172" s="9"/>
      <c r="C172" s="75"/>
      <c r="J172" s="78"/>
      <c r="L172" s="9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8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</row>
    <row r="173" spans="1:53" s="5" customFormat="1" ht="12" customHeight="1" x14ac:dyDescent="0.2">
      <c r="A173" s="53"/>
      <c r="B173" s="9"/>
      <c r="C173" s="75"/>
      <c r="J173" s="78"/>
      <c r="L173" s="9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8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</row>
    <row r="174" spans="1:53" s="5" customFormat="1" ht="12" customHeight="1" x14ac:dyDescent="0.2">
      <c r="A174" s="53"/>
      <c r="B174" s="9"/>
      <c r="C174" s="75"/>
      <c r="J174" s="78"/>
      <c r="L174" s="9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8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</row>
    <row r="175" spans="1:53" s="5" customFormat="1" ht="12" customHeight="1" x14ac:dyDescent="0.2">
      <c r="A175" s="53"/>
      <c r="B175" s="9"/>
      <c r="C175" s="75"/>
      <c r="J175" s="78"/>
      <c r="L175" s="9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8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</row>
    <row r="176" spans="1:53" s="5" customFormat="1" ht="12" customHeight="1" x14ac:dyDescent="0.2">
      <c r="A176" s="53"/>
      <c r="B176" s="9"/>
      <c r="C176" s="75"/>
      <c r="J176" s="78"/>
      <c r="L176" s="9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8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</row>
    <row r="177" spans="1:53" s="5" customFormat="1" ht="12" customHeight="1" x14ac:dyDescent="0.2">
      <c r="A177" s="53"/>
      <c r="B177" s="9"/>
      <c r="C177" s="75"/>
      <c r="J177" s="78"/>
      <c r="L177" s="9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8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</row>
    <row r="178" spans="1:53" s="5" customFormat="1" ht="12" customHeight="1" x14ac:dyDescent="0.2">
      <c r="A178" s="53"/>
      <c r="B178" s="9"/>
      <c r="C178" s="75"/>
      <c r="J178" s="78"/>
      <c r="L178" s="9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8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</row>
    <row r="179" spans="1:53" s="5" customFormat="1" ht="12" customHeight="1" x14ac:dyDescent="0.2">
      <c r="A179" s="53"/>
      <c r="B179" s="9"/>
      <c r="C179" s="75"/>
      <c r="J179" s="78"/>
      <c r="L179" s="9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8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</row>
    <row r="180" spans="1:53" s="5" customFormat="1" ht="12" customHeight="1" x14ac:dyDescent="0.2">
      <c r="A180" s="53"/>
      <c r="B180" s="9"/>
      <c r="C180" s="75"/>
      <c r="J180" s="78"/>
      <c r="L180" s="9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8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</row>
    <row r="181" spans="1:53" s="5" customFormat="1" ht="12" customHeight="1" x14ac:dyDescent="0.2">
      <c r="A181" s="53"/>
      <c r="B181" s="9"/>
      <c r="C181" s="75"/>
      <c r="J181" s="78"/>
      <c r="L181" s="9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8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</row>
    <row r="182" spans="1:53" s="5" customFormat="1" ht="12" customHeight="1" x14ac:dyDescent="0.2">
      <c r="A182" s="53"/>
      <c r="B182" s="9"/>
      <c r="C182" s="75"/>
      <c r="J182" s="78"/>
      <c r="L182" s="9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8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</row>
    <row r="183" spans="1:53" s="5" customFormat="1" ht="12" customHeight="1" x14ac:dyDescent="0.2">
      <c r="A183" s="53"/>
      <c r="B183" s="9"/>
      <c r="C183" s="8"/>
      <c r="L183" s="9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8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</row>
    <row r="184" spans="1:53" s="5" customFormat="1" ht="12" customHeight="1" x14ac:dyDescent="0.2">
      <c r="A184" s="53"/>
      <c r="B184" s="9"/>
      <c r="C184" s="8"/>
      <c r="L184" s="9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8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</row>
    <row r="185" spans="1:53" s="5" customFormat="1" ht="12" customHeight="1" x14ac:dyDescent="0.2">
      <c r="A185" s="53"/>
      <c r="B185" s="9"/>
      <c r="C185" s="8"/>
      <c r="L185" s="9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8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</row>
    <row r="186" spans="1:53" s="5" customFormat="1" ht="12" customHeight="1" x14ac:dyDescent="0.2">
      <c r="A186" s="53"/>
      <c r="B186" s="9"/>
      <c r="C186" s="8"/>
      <c r="L186" s="9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8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</row>
    <row r="187" spans="1:53" s="5" customFormat="1" ht="12" customHeight="1" x14ac:dyDescent="0.2">
      <c r="A187" s="53"/>
      <c r="B187" s="9"/>
      <c r="C187" s="8"/>
      <c r="L187" s="9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8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</row>
    <row r="188" spans="1:53" s="5" customFormat="1" ht="12" customHeight="1" x14ac:dyDescent="0.2">
      <c r="A188" s="53"/>
      <c r="B188" s="9"/>
      <c r="C188" s="8"/>
      <c r="L188" s="9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8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</row>
    <row r="189" spans="1:53" s="5" customFormat="1" ht="12" customHeight="1" x14ac:dyDescent="0.2">
      <c r="A189" s="53"/>
      <c r="B189" s="9"/>
      <c r="C189" s="8"/>
      <c r="L189" s="9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8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</row>
    <row r="190" spans="1:53" s="5" customFormat="1" ht="12" customHeight="1" x14ac:dyDescent="0.2">
      <c r="A190" s="53"/>
      <c r="B190" s="9"/>
      <c r="C190" s="8"/>
      <c r="L190" s="9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8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</row>
    <row r="191" spans="1:53" s="5" customFormat="1" ht="12" customHeight="1" x14ac:dyDescent="0.2">
      <c r="A191" s="53"/>
      <c r="B191" s="9"/>
      <c r="C191" s="8"/>
      <c r="L191" s="9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8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</row>
    <row r="192" spans="1:53" s="5" customFormat="1" ht="12" customHeight="1" x14ac:dyDescent="0.2">
      <c r="A192" s="53"/>
      <c r="B192" s="9"/>
      <c r="C192" s="8"/>
      <c r="L192" s="9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8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</row>
    <row r="193" spans="1:53" s="5" customFormat="1" ht="12" customHeight="1" x14ac:dyDescent="0.2">
      <c r="A193" s="53"/>
      <c r="B193" s="9"/>
      <c r="C193" s="8"/>
      <c r="L193" s="9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8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</row>
    <row r="194" spans="1:53" s="5" customFormat="1" ht="12" customHeight="1" x14ac:dyDescent="0.2">
      <c r="A194" s="53"/>
      <c r="B194" s="9"/>
      <c r="C194" s="8"/>
      <c r="L194" s="9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8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</row>
    <row r="195" spans="1:53" s="5" customFormat="1" ht="12" customHeight="1" x14ac:dyDescent="0.2">
      <c r="A195" s="53"/>
      <c r="B195" s="9"/>
      <c r="C195" s="8"/>
      <c r="L195" s="9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8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</row>
    <row r="196" spans="1:53" s="5" customFormat="1" ht="12" customHeight="1" x14ac:dyDescent="0.2">
      <c r="A196" s="53"/>
      <c r="B196" s="9"/>
      <c r="C196" s="8"/>
      <c r="L196" s="9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8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</row>
    <row r="197" spans="1:53" s="5" customFormat="1" ht="12" customHeight="1" x14ac:dyDescent="0.2">
      <c r="A197" s="53"/>
      <c r="B197" s="9"/>
      <c r="C197" s="8"/>
      <c r="L197" s="9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8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</row>
    <row r="198" spans="1:53" s="5" customFormat="1" ht="12" customHeight="1" x14ac:dyDescent="0.2">
      <c r="A198" s="53"/>
      <c r="B198" s="9"/>
      <c r="C198" s="8"/>
      <c r="L198" s="9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8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</row>
    <row r="199" spans="1:53" s="5" customFormat="1" ht="12" customHeight="1" x14ac:dyDescent="0.2">
      <c r="A199" s="53"/>
      <c r="B199" s="9"/>
      <c r="C199" s="8"/>
      <c r="L199" s="9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8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</row>
    <row r="200" spans="1:53" s="5" customFormat="1" ht="12" customHeight="1" x14ac:dyDescent="0.2">
      <c r="A200" s="53"/>
      <c r="B200" s="9"/>
      <c r="C200" s="8"/>
      <c r="L200" s="9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8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</row>
    <row r="201" spans="1:53" s="5" customFormat="1" ht="12" customHeight="1" x14ac:dyDescent="0.2">
      <c r="A201" s="53"/>
      <c r="B201" s="9"/>
      <c r="C201" s="8"/>
      <c r="L201" s="9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8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</row>
    <row r="202" spans="1:53" s="5" customFormat="1" ht="12" customHeight="1" x14ac:dyDescent="0.2">
      <c r="A202" s="53"/>
      <c r="B202" s="9"/>
      <c r="C202" s="8"/>
      <c r="L202" s="9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8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</row>
    <row r="203" spans="1:53" s="5" customFormat="1" ht="12" customHeight="1" x14ac:dyDescent="0.2">
      <c r="A203" s="53"/>
      <c r="B203" s="9"/>
      <c r="C203" s="8"/>
      <c r="L203" s="9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8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</row>
    <row r="204" spans="1:53" s="5" customFormat="1" ht="12" customHeight="1" x14ac:dyDescent="0.2">
      <c r="A204" s="53"/>
      <c r="B204" s="9"/>
      <c r="C204" s="8"/>
      <c r="L204" s="9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8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</row>
    <row r="205" spans="1:53" s="5" customFormat="1" ht="12" customHeight="1" x14ac:dyDescent="0.2">
      <c r="A205" s="53"/>
      <c r="B205" s="9"/>
      <c r="C205" s="8"/>
      <c r="L205" s="9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8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</row>
    <row r="206" spans="1:53" s="5" customFormat="1" ht="12" customHeight="1" x14ac:dyDescent="0.2">
      <c r="A206" s="53"/>
      <c r="B206" s="9"/>
      <c r="C206" s="8"/>
      <c r="L206" s="9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8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</row>
    <row r="207" spans="1:53" s="5" customFormat="1" ht="12" customHeight="1" x14ac:dyDescent="0.2">
      <c r="A207" s="53"/>
      <c r="B207" s="9"/>
      <c r="C207" s="8"/>
      <c r="L207" s="9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8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</row>
    <row r="208" spans="1:53" s="5" customFormat="1" ht="12" customHeight="1" x14ac:dyDescent="0.2">
      <c r="A208" s="53"/>
      <c r="B208" s="9"/>
      <c r="C208" s="8"/>
      <c r="L208" s="9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8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</row>
    <row r="209" spans="1:53" s="5" customFormat="1" ht="12" customHeight="1" x14ac:dyDescent="0.2">
      <c r="A209" s="53"/>
      <c r="B209" s="9"/>
      <c r="C209" s="8"/>
      <c r="L209" s="9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8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</row>
    <row r="210" spans="1:53" s="5" customFormat="1" ht="12" customHeight="1" x14ac:dyDescent="0.2">
      <c r="A210" s="53"/>
      <c r="B210" s="9"/>
      <c r="C210" s="8"/>
      <c r="L210" s="9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8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</row>
    <row r="211" spans="1:53" s="5" customFormat="1" ht="12" customHeight="1" x14ac:dyDescent="0.2">
      <c r="A211" s="53"/>
      <c r="B211" s="9"/>
      <c r="C211" s="8"/>
      <c r="L211" s="9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8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</row>
    <row r="212" spans="1:53" s="5" customFormat="1" ht="12" customHeight="1" x14ac:dyDescent="0.2">
      <c r="A212" s="53"/>
      <c r="B212" s="9"/>
      <c r="C212" s="8"/>
      <c r="L212" s="9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8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</row>
    <row r="213" spans="1:53" s="5" customFormat="1" ht="12" customHeight="1" x14ac:dyDescent="0.2">
      <c r="A213" s="53"/>
      <c r="B213" s="9"/>
      <c r="C213" s="8"/>
      <c r="L213" s="9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8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</row>
    <row r="214" spans="1:53" s="5" customFormat="1" ht="12" customHeight="1" x14ac:dyDescent="0.2">
      <c r="A214" s="53"/>
      <c r="B214" s="9"/>
      <c r="C214" s="8"/>
      <c r="L214" s="9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8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</row>
    <row r="215" spans="1:53" s="5" customFormat="1" ht="12" customHeight="1" x14ac:dyDescent="0.2">
      <c r="A215" s="53"/>
      <c r="B215" s="9"/>
      <c r="C215" s="8"/>
      <c r="L215" s="9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8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</row>
    <row r="216" spans="1:53" s="5" customFormat="1" ht="12" customHeight="1" x14ac:dyDescent="0.2">
      <c r="A216" s="53"/>
      <c r="B216" s="9"/>
      <c r="C216" s="8"/>
      <c r="L216" s="9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8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</row>
    <row r="217" spans="1:53" s="5" customFormat="1" ht="12" customHeight="1" x14ac:dyDescent="0.2">
      <c r="A217" s="53"/>
      <c r="B217" s="9"/>
      <c r="C217" s="8"/>
      <c r="L217" s="9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8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</row>
    <row r="218" spans="1:53" s="5" customFormat="1" ht="12" customHeight="1" x14ac:dyDescent="0.2">
      <c r="A218" s="53"/>
      <c r="B218" s="9"/>
      <c r="C218" s="9"/>
      <c r="L218" s="9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8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</row>
    <row r="219" spans="1:53" s="5" customFormat="1" ht="12" customHeight="1" x14ac:dyDescent="0.2">
      <c r="A219" s="53"/>
      <c r="B219" s="9"/>
      <c r="C219" s="9"/>
      <c r="L219" s="9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8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</row>
    <row r="220" spans="1:53" s="5" customFormat="1" ht="12" customHeight="1" x14ac:dyDescent="0.2">
      <c r="A220" s="53"/>
      <c r="B220" s="9"/>
      <c r="C220" s="9"/>
      <c r="L220" s="9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8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</row>
    <row r="221" spans="1:53" s="5" customFormat="1" ht="12" customHeight="1" x14ac:dyDescent="0.2">
      <c r="A221" s="53"/>
      <c r="B221" s="9"/>
      <c r="C221" s="9"/>
      <c r="L221" s="9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8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</row>
    <row r="222" spans="1:53" s="5" customFormat="1" ht="12" customHeight="1" x14ac:dyDescent="0.2">
      <c r="A222" s="53"/>
      <c r="B222" s="9"/>
      <c r="C222" s="9"/>
      <c r="L222" s="9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8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</row>
    <row r="223" spans="1:53" s="5" customFormat="1" ht="12" customHeight="1" x14ac:dyDescent="0.2">
      <c r="A223" s="53"/>
      <c r="B223" s="9"/>
      <c r="C223" s="9"/>
      <c r="L223" s="9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8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</row>
    <row r="224" spans="1:53" s="5" customFormat="1" ht="12" customHeight="1" x14ac:dyDescent="0.2">
      <c r="A224" s="53"/>
      <c r="B224" s="9"/>
      <c r="C224" s="9"/>
      <c r="L224" s="9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8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</row>
    <row r="225" spans="1:53" s="5" customFormat="1" ht="12" customHeight="1" x14ac:dyDescent="0.2">
      <c r="A225" s="53"/>
      <c r="B225" s="9"/>
      <c r="C225" s="9"/>
      <c r="L225" s="9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8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</row>
    <row r="226" spans="1:53" s="5" customFormat="1" ht="12" customHeight="1" x14ac:dyDescent="0.2">
      <c r="A226" s="53"/>
      <c r="B226" s="9"/>
      <c r="C226" s="9"/>
      <c r="L226" s="9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8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</row>
    <row r="227" spans="1:53" s="5" customFormat="1" ht="12" customHeight="1" x14ac:dyDescent="0.2">
      <c r="A227" s="53"/>
      <c r="B227" s="9"/>
      <c r="C227" s="9"/>
      <c r="L227" s="9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8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</row>
    <row r="228" spans="1:53" s="5" customFormat="1" ht="12" customHeight="1" x14ac:dyDescent="0.2">
      <c r="A228" s="53"/>
      <c r="B228" s="9"/>
      <c r="C228" s="9"/>
      <c r="L228" s="9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8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</row>
    <row r="229" spans="1:53" s="5" customFormat="1" ht="12" customHeight="1" x14ac:dyDescent="0.2">
      <c r="A229" s="53"/>
      <c r="B229" s="9"/>
      <c r="C229" s="9"/>
      <c r="L229" s="9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8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</row>
    <row r="230" spans="1:53" ht="12" customHeight="1" x14ac:dyDescent="0.2">
      <c r="A230" s="53"/>
    </row>
    <row r="231" spans="1:53" ht="12" customHeight="1" x14ac:dyDescent="0.2">
      <c r="A231" s="53"/>
    </row>
    <row r="232" spans="1:53" ht="12" customHeight="1" x14ac:dyDescent="0.2">
      <c r="A232" s="53"/>
    </row>
    <row r="233" spans="1:53" ht="12" customHeight="1" x14ac:dyDescent="0.2">
      <c r="A233" s="53"/>
    </row>
    <row r="234" spans="1:53" ht="12" customHeight="1" x14ac:dyDescent="0.2">
      <c r="A234" s="53"/>
    </row>
    <row r="235" spans="1:53" ht="12" customHeight="1" x14ac:dyDescent="0.2">
      <c r="A235" s="53"/>
    </row>
    <row r="236" spans="1:53" ht="12" customHeight="1" x14ac:dyDescent="0.2">
      <c r="A236" s="53"/>
    </row>
    <row r="237" spans="1:53" ht="12" customHeight="1" x14ac:dyDescent="0.2">
      <c r="A237" s="53"/>
    </row>
    <row r="238" spans="1:53" ht="12" customHeight="1" x14ac:dyDescent="0.2">
      <c r="A238" s="53"/>
    </row>
    <row r="239" spans="1:53" ht="12" customHeight="1" x14ac:dyDescent="0.2">
      <c r="A239" s="53"/>
    </row>
    <row r="240" spans="1:53" ht="12" customHeight="1" x14ac:dyDescent="0.2">
      <c r="A240" s="53"/>
    </row>
    <row r="241" spans="1:1" ht="12" customHeight="1" x14ac:dyDescent="0.2">
      <c r="A241" s="53"/>
    </row>
    <row r="242" spans="1:1" ht="12" customHeight="1" x14ac:dyDescent="0.2">
      <c r="A242" s="53"/>
    </row>
    <row r="243" spans="1:1" ht="12" customHeight="1" x14ac:dyDescent="0.2">
      <c r="A243" s="53"/>
    </row>
    <row r="244" spans="1:1" ht="12" customHeight="1" x14ac:dyDescent="0.2">
      <c r="A244" s="53"/>
    </row>
    <row r="245" spans="1:1" ht="12" customHeight="1" x14ac:dyDescent="0.2">
      <c r="A245" s="53"/>
    </row>
    <row r="246" spans="1:1" ht="12" customHeight="1" x14ac:dyDescent="0.2">
      <c r="A246" s="53"/>
    </row>
    <row r="247" spans="1:1" ht="12" customHeight="1" x14ac:dyDescent="0.2">
      <c r="A247" s="53"/>
    </row>
    <row r="248" spans="1:1" ht="12" customHeight="1" x14ac:dyDescent="0.2">
      <c r="A248" s="53"/>
    </row>
    <row r="249" spans="1:1" ht="12" customHeight="1" x14ac:dyDescent="0.2">
      <c r="A249" s="53"/>
    </row>
    <row r="250" spans="1:1" ht="12" customHeight="1" x14ac:dyDescent="0.2">
      <c r="A250" s="53"/>
    </row>
    <row r="251" spans="1:1" ht="12" customHeight="1" x14ac:dyDescent="0.2">
      <c r="A251" s="53"/>
    </row>
    <row r="252" spans="1:1" ht="12" customHeight="1" x14ac:dyDescent="0.2">
      <c r="A252" s="53"/>
    </row>
    <row r="253" spans="1:1" ht="12" customHeight="1" x14ac:dyDescent="0.2">
      <c r="A253" s="53"/>
    </row>
    <row r="254" spans="1:1" ht="12" customHeight="1" x14ac:dyDescent="0.2">
      <c r="A254" s="53"/>
    </row>
    <row r="255" spans="1:1" ht="12" customHeight="1" x14ac:dyDescent="0.2">
      <c r="A255" s="53"/>
    </row>
    <row r="256" spans="1:1" ht="12" customHeight="1" x14ac:dyDescent="0.2">
      <c r="A256" s="53"/>
    </row>
    <row r="257" spans="1:1" ht="12" customHeight="1" x14ac:dyDescent="0.2">
      <c r="A257" s="53"/>
    </row>
    <row r="258" spans="1:1" ht="12" customHeight="1" x14ac:dyDescent="0.2">
      <c r="A258" s="53"/>
    </row>
    <row r="259" spans="1:1" ht="12" customHeight="1" x14ac:dyDescent="0.2">
      <c r="A259" s="53"/>
    </row>
    <row r="260" spans="1:1" ht="12" customHeight="1" x14ac:dyDescent="0.2">
      <c r="A260" s="53"/>
    </row>
    <row r="261" spans="1:1" ht="12" customHeight="1" x14ac:dyDescent="0.2">
      <c r="A261" s="53"/>
    </row>
    <row r="262" spans="1:1" ht="12" customHeight="1" x14ac:dyDescent="0.2">
      <c r="A262" s="53"/>
    </row>
    <row r="263" spans="1:1" ht="12" customHeight="1" x14ac:dyDescent="0.2">
      <c r="A263" s="53"/>
    </row>
    <row r="264" spans="1:1" ht="12" customHeight="1" x14ac:dyDescent="0.2">
      <c r="A264" s="53"/>
    </row>
    <row r="265" spans="1:1" ht="12" customHeight="1" x14ac:dyDescent="0.2">
      <c r="A265" s="53"/>
    </row>
    <row r="266" spans="1:1" ht="12" customHeight="1" x14ac:dyDescent="0.2">
      <c r="A266" s="53"/>
    </row>
    <row r="267" spans="1:1" ht="12" customHeight="1" x14ac:dyDescent="0.2">
      <c r="A267" s="53"/>
    </row>
    <row r="268" spans="1:1" ht="12" customHeight="1" x14ac:dyDescent="0.2">
      <c r="A268" s="53"/>
    </row>
    <row r="269" spans="1:1" ht="12" customHeight="1" x14ac:dyDescent="0.2">
      <c r="A269" s="53"/>
    </row>
    <row r="270" spans="1:1" ht="12" customHeight="1" x14ac:dyDescent="0.2">
      <c r="A270" s="53"/>
    </row>
    <row r="271" spans="1:1" ht="12" customHeight="1" x14ac:dyDescent="0.2">
      <c r="A271" s="53"/>
    </row>
    <row r="272" spans="1:1" ht="12" customHeight="1" x14ac:dyDescent="0.2">
      <c r="A272" s="53"/>
    </row>
    <row r="273" spans="1:1" ht="12" customHeight="1" x14ac:dyDescent="0.2">
      <c r="A273" s="53"/>
    </row>
    <row r="274" spans="1:1" ht="12" customHeight="1" x14ac:dyDescent="0.2">
      <c r="A274" s="53"/>
    </row>
    <row r="275" spans="1:1" ht="12" customHeight="1" x14ac:dyDescent="0.2">
      <c r="A275" s="53"/>
    </row>
    <row r="276" spans="1:1" ht="12" customHeight="1" x14ac:dyDescent="0.2">
      <c r="A276" s="53"/>
    </row>
    <row r="277" spans="1:1" ht="12" customHeight="1" x14ac:dyDescent="0.2">
      <c r="A277" s="53"/>
    </row>
    <row r="278" spans="1:1" ht="12" customHeight="1" x14ac:dyDescent="0.2">
      <c r="A278" s="53"/>
    </row>
    <row r="279" spans="1:1" ht="12" customHeight="1" x14ac:dyDescent="0.2">
      <c r="A279" s="53"/>
    </row>
    <row r="280" spans="1:1" ht="12" customHeight="1" x14ac:dyDescent="0.2">
      <c r="A280" s="53"/>
    </row>
    <row r="281" spans="1:1" ht="12" customHeight="1" x14ac:dyDescent="0.2">
      <c r="A281" s="53"/>
    </row>
    <row r="282" spans="1:1" ht="12" customHeight="1" x14ac:dyDescent="0.2">
      <c r="A282" s="53"/>
    </row>
    <row r="283" spans="1:1" ht="12" customHeight="1" x14ac:dyDescent="0.2">
      <c r="A283" s="53"/>
    </row>
    <row r="284" spans="1:1" ht="12" customHeight="1" x14ac:dyDescent="0.2">
      <c r="A284" s="53"/>
    </row>
    <row r="285" spans="1:1" ht="12" customHeight="1" x14ac:dyDescent="0.2">
      <c r="A285" s="53"/>
    </row>
    <row r="286" spans="1:1" ht="12" customHeight="1" x14ac:dyDescent="0.2">
      <c r="A286" s="53"/>
    </row>
    <row r="287" spans="1:1" ht="12" customHeight="1" x14ac:dyDescent="0.2">
      <c r="A287" s="53"/>
    </row>
    <row r="288" spans="1:1" ht="12" customHeight="1" x14ac:dyDescent="0.2">
      <c r="A288" s="53"/>
    </row>
    <row r="289" spans="1:1" ht="12" customHeight="1" x14ac:dyDescent="0.2">
      <c r="A289" s="53"/>
    </row>
    <row r="290" spans="1:1" ht="12" customHeight="1" x14ac:dyDescent="0.2">
      <c r="A290" s="53"/>
    </row>
    <row r="291" spans="1:1" ht="12" customHeight="1" x14ac:dyDescent="0.2">
      <c r="A291" s="53"/>
    </row>
    <row r="292" spans="1:1" ht="12" customHeight="1" x14ac:dyDescent="0.2">
      <c r="A292" s="53"/>
    </row>
    <row r="293" spans="1:1" ht="12" customHeight="1" x14ac:dyDescent="0.2">
      <c r="A293" s="53"/>
    </row>
    <row r="294" spans="1:1" ht="12" customHeight="1" x14ac:dyDescent="0.2">
      <c r="A294" s="53"/>
    </row>
    <row r="295" spans="1:1" ht="12" customHeight="1" x14ac:dyDescent="0.2">
      <c r="A295" s="53"/>
    </row>
    <row r="296" spans="1:1" ht="12" customHeight="1" x14ac:dyDescent="0.2">
      <c r="A296" s="53"/>
    </row>
    <row r="297" spans="1:1" ht="12" customHeight="1" x14ac:dyDescent="0.2">
      <c r="A297" s="53"/>
    </row>
    <row r="298" spans="1:1" ht="12" customHeight="1" x14ac:dyDescent="0.2">
      <c r="A298" s="53"/>
    </row>
    <row r="299" spans="1:1" ht="12" customHeight="1" x14ac:dyDescent="0.2">
      <c r="A299" s="53"/>
    </row>
    <row r="300" spans="1:1" ht="12" customHeight="1" x14ac:dyDescent="0.2">
      <c r="A300" s="53"/>
    </row>
    <row r="301" spans="1:1" ht="12" customHeight="1" x14ac:dyDescent="0.2">
      <c r="A301" s="53"/>
    </row>
    <row r="302" spans="1:1" ht="12" customHeight="1" x14ac:dyDescent="0.2">
      <c r="A302" s="53"/>
    </row>
    <row r="303" spans="1:1" ht="12" customHeight="1" x14ac:dyDescent="0.2">
      <c r="A303" s="53"/>
    </row>
    <row r="304" spans="1:1" ht="12" customHeight="1" x14ac:dyDescent="0.2">
      <c r="A304" s="53"/>
    </row>
    <row r="305" spans="1:1" ht="12" customHeight="1" x14ac:dyDescent="0.2">
      <c r="A305" s="53"/>
    </row>
    <row r="306" spans="1:1" ht="12" customHeight="1" x14ac:dyDescent="0.2">
      <c r="A306" s="53"/>
    </row>
    <row r="307" spans="1:1" ht="12" customHeight="1" x14ac:dyDescent="0.2">
      <c r="A307" s="53"/>
    </row>
    <row r="308" spans="1:1" ht="12" customHeight="1" x14ac:dyDescent="0.2">
      <c r="A308" s="53"/>
    </row>
    <row r="309" spans="1:1" ht="12" customHeight="1" x14ac:dyDescent="0.2">
      <c r="A309" s="53"/>
    </row>
    <row r="310" spans="1:1" ht="12" customHeight="1" x14ac:dyDescent="0.2">
      <c r="A310" s="53"/>
    </row>
    <row r="311" spans="1:1" ht="12" customHeight="1" x14ac:dyDescent="0.2">
      <c r="A311" s="53"/>
    </row>
    <row r="312" spans="1:1" ht="12" customHeight="1" x14ac:dyDescent="0.2">
      <c r="A312" s="53"/>
    </row>
    <row r="313" spans="1:1" ht="12" customHeight="1" x14ac:dyDescent="0.2">
      <c r="A313" s="53"/>
    </row>
    <row r="314" spans="1:1" ht="12" customHeight="1" x14ac:dyDescent="0.2">
      <c r="A314" s="53"/>
    </row>
    <row r="315" spans="1:1" ht="12" customHeight="1" x14ac:dyDescent="0.2">
      <c r="A315" s="53"/>
    </row>
    <row r="316" spans="1:1" ht="12" customHeight="1" x14ac:dyDescent="0.2">
      <c r="A316" s="53"/>
    </row>
    <row r="317" spans="1:1" ht="12" customHeight="1" x14ac:dyDescent="0.2">
      <c r="A317" s="53"/>
    </row>
    <row r="318" spans="1:1" ht="12" customHeight="1" x14ac:dyDescent="0.2">
      <c r="A318" s="53"/>
    </row>
    <row r="319" spans="1:1" ht="12" customHeight="1" x14ac:dyDescent="0.2">
      <c r="A319" s="53"/>
    </row>
    <row r="320" spans="1:1" ht="12" customHeight="1" x14ac:dyDescent="0.2">
      <c r="A320" s="53"/>
    </row>
    <row r="321" spans="1:1" ht="12" customHeight="1" x14ac:dyDescent="0.2">
      <c r="A321" s="53"/>
    </row>
    <row r="322" spans="1:1" ht="12" customHeight="1" x14ac:dyDescent="0.2">
      <c r="A322" s="53"/>
    </row>
    <row r="323" spans="1:1" ht="12" customHeight="1" x14ac:dyDescent="0.2">
      <c r="A323" s="53"/>
    </row>
    <row r="324" spans="1:1" ht="12" customHeight="1" x14ac:dyDescent="0.2">
      <c r="A324" s="53"/>
    </row>
    <row r="325" spans="1:1" ht="12" customHeight="1" x14ac:dyDescent="0.2">
      <c r="A325" s="53"/>
    </row>
    <row r="326" spans="1:1" ht="12" customHeight="1" x14ac:dyDescent="0.2">
      <c r="A326" s="53"/>
    </row>
    <row r="327" spans="1:1" ht="12" customHeight="1" x14ac:dyDescent="0.2">
      <c r="A327" s="53"/>
    </row>
    <row r="328" spans="1:1" ht="12" customHeight="1" x14ac:dyDescent="0.2">
      <c r="A328" s="53"/>
    </row>
    <row r="329" spans="1:1" ht="12" customHeight="1" x14ac:dyDescent="0.2">
      <c r="A329" s="53"/>
    </row>
    <row r="330" spans="1:1" ht="12" customHeight="1" x14ac:dyDescent="0.2">
      <c r="A330" s="53"/>
    </row>
    <row r="331" spans="1:1" ht="12" customHeight="1" x14ac:dyDescent="0.2">
      <c r="A331" s="53"/>
    </row>
    <row r="332" spans="1:1" ht="12" customHeight="1" x14ac:dyDescent="0.2">
      <c r="A332" s="53"/>
    </row>
    <row r="333" spans="1:1" ht="12" customHeight="1" x14ac:dyDescent="0.2">
      <c r="A333" s="53"/>
    </row>
    <row r="334" spans="1:1" ht="12" customHeight="1" x14ac:dyDescent="0.2">
      <c r="A334" s="53"/>
    </row>
    <row r="335" spans="1:1" ht="12" customHeight="1" x14ac:dyDescent="0.2">
      <c r="A335" s="53"/>
    </row>
    <row r="336" spans="1:1" ht="12" customHeight="1" x14ac:dyDescent="0.2">
      <c r="A336" s="53"/>
    </row>
    <row r="337" spans="1:1" ht="12" customHeight="1" x14ac:dyDescent="0.2">
      <c r="A337" s="53"/>
    </row>
    <row r="338" spans="1:1" ht="12" customHeight="1" x14ac:dyDescent="0.2">
      <c r="A338" s="53"/>
    </row>
    <row r="339" spans="1:1" ht="12" customHeight="1" x14ac:dyDescent="0.2">
      <c r="A339" s="53"/>
    </row>
    <row r="340" spans="1:1" ht="12" customHeight="1" x14ac:dyDescent="0.2">
      <c r="A340" s="53"/>
    </row>
    <row r="341" spans="1:1" ht="12" customHeight="1" x14ac:dyDescent="0.2">
      <c r="A341" s="53"/>
    </row>
    <row r="342" spans="1:1" ht="12" customHeight="1" x14ac:dyDescent="0.2">
      <c r="A342" s="53"/>
    </row>
    <row r="343" spans="1:1" ht="12" customHeight="1" x14ac:dyDescent="0.2">
      <c r="A343" s="53"/>
    </row>
    <row r="344" spans="1:1" ht="12" customHeight="1" x14ac:dyDescent="0.2">
      <c r="A344" s="53"/>
    </row>
    <row r="345" spans="1:1" ht="12" customHeight="1" x14ac:dyDescent="0.2">
      <c r="A345" s="53"/>
    </row>
    <row r="346" spans="1:1" ht="12" customHeight="1" x14ac:dyDescent="0.2">
      <c r="A346" s="53"/>
    </row>
    <row r="347" spans="1:1" ht="12" customHeight="1" x14ac:dyDescent="0.2">
      <c r="A347" s="53"/>
    </row>
    <row r="348" spans="1:1" ht="12" customHeight="1" x14ac:dyDescent="0.2">
      <c r="A348" s="53"/>
    </row>
    <row r="349" spans="1:1" ht="12" customHeight="1" x14ac:dyDescent="0.2">
      <c r="A349" s="53"/>
    </row>
    <row r="350" spans="1:1" ht="12" customHeight="1" x14ac:dyDescent="0.2">
      <c r="A350" s="53"/>
    </row>
    <row r="351" spans="1:1" ht="12" customHeight="1" x14ac:dyDescent="0.2">
      <c r="A351" s="53"/>
    </row>
    <row r="352" spans="1:1" ht="12" customHeight="1" x14ac:dyDescent="0.2">
      <c r="A352" s="53"/>
    </row>
    <row r="353" spans="1:1" ht="12" customHeight="1" x14ac:dyDescent="0.2">
      <c r="A353" s="53"/>
    </row>
    <row r="354" spans="1:1" ht="12" customHeight="1" x14ac:dyDescent="0.2">
      <c r="A354" s="53"/>
    </row>
    <row r="355" spans="1:1" ht="12" customHeight="1" x14ac:dyDescent="0.2">
      <c r="A355" s="53"/>
    </row>
    <row r="356" spans="1:1" ht="12" customHeight="1" x14ac:dyDescent="0.2">
      <c r="A356" s="53"/>
    </row>
    <row r="357" spans="1:1" ht="12" customHeight="1" x14ac:dyDescent="0.2">
      <c r="A357" s="53"/>
    </row>
    <row r="358" spans="1:1" ht="12" customHeight="1" x14ac:dyDescent="0.2">
      <c r="A358" s="53"/>
    </row>
    <row r="359" spans="1:1" ht="12" customHeight="1" x14ac:dyDescent="0.2">
      <c r="A359" s="53"/>
    </row>
    <row r="360" spans="1:1" ht="12" customHeight="1" x14ac:dyDescent="0.2">
      <c r="A360" s="53"/>
    </row>
    <row r="361" spans="1:1" ht="12" customHeight="1" x14ac:dyDescent="0.2">
      <c r="A361" s="53"/>
    </row>
    <row r="362" spans="1:1" ht="12" customHeight="1" x14ac:dyDescent="0.2">
      <c r="A362" s="53"/>
    </row>
    <row r="363" spans="1:1" ht="12" customHeight="1" x14ac:dyDescent="0.2">
      <c r="A363" s="53"/>
    </row>
    <row r="364" spans="1:1" ht="12" customHeight="1" x14ac:dyDescent="0.2">
      <c r="A364" s="53"/>
    </row>
    <row r="365" spans="1:1" ht="12" customHeight="1" x14ac:dyDescent="0.2">
      <c r="A365" s="53"/>
    </row>
    <row r="366" spans="1:1" ht="12" customHeight="1" x14ac:dyDescent="0.2">
      <c r="A366" s="53"/>
    </row>
    <row r="367" spans="1:1" ht="12" customHeight="1" x14ac:dyDescent="0.2">
      <c r="A367" s="53"/>
    </row>
    <row r="368" spans="1:1" ht="12" customHeight="1" x14ac:dyDescent="0.2">
      <c r="A368" s="53"/>
    </row>
    <row r="369" spans="1:1" ht="12" customHeight="1" x14ac:dyDescent="0.2">
      <c r="A369" s="53"/>
    </row>
    <row r="370" spans="1:1" ht="12" customHeight="1" x14ac:dyDescent="0.2">
      <c r="A370" s="53"/>
    </row>
    <row r="371" spans="1:1" ht="12" customHeight="1" x14ac:dyDescent="0.2">
      <c r="A371" s="53"/>
    </row>
    <row r="372" spans="1:1" ht="12" customHeight="1" x14ac:dyDescent="0.2">
      <c r="A372" s="53"/>
    </row>
    <row r="373" spans="1:1" ht="12" customHeight="1" x14ac:dyDescent="0.2">
      <c r="A373" s="53"/>
    </row>
    <row r="374" spans="1:1" ht="12" customHeight="1" x14ac:dyDescent="0.2">
      <c r="A374" s="53"/>
    </row>
    <row r="375" spans="1:1" ht="12" customHeight="1" x14ac:dyDescent="0.2">
      <c r="A375" s="53"/>
    </row>
    <row r="376" spans="1:1" ht="12" customHeight="1" x14ac:dyDescent="0.2">
      <c r="A376" s="53"/>
    </row>
    <row r="377" spans="1:1" ht="12" customHeight="1" x14ac:dyDescent="0.2">
      <c r="A377" s="53"/>
    </row>
    <row r="378" spans="1:1" ht="12" customHeight="1" x14ac:dyDescent="0.2">
      <c r="A378" s="53"/>
    </row>
    <row r="379" spans="1:1" ht="12" customHeight="1" x14ac:dyDescent="0.2">
      <c r="A379" s="53"/>
    </row>
    <row r="380" spans="1:1" ht="12" customHeight="1" x14ac:dyDescent="0.2">
      <c r="A380" s="53"/>
    </row>
    <row r="381" spans="1:1" ht="12" customHeight="1" x14ac:dyDescent="0.2">
      <c r="A381" s="53"/>
    </row>
    <row r="382" spans="1:1" ht="12" customHeight="1" x14ac:dyDescent="0.2">
      <c r="A382" s="53"/>
    </row>
    <row r="383" spans="1:1" ht="12" customHeight="1" x14ac:dyDescent="0.2">
      <c r="A383" s="53"/>
    </row>
    <row r="384" spans="1:1" ht="12" customHeight="1" x14ac:dyDescent="0.2">
      <c r="A384" s="53"/>
    </row>
    <row r="385" spans="1:1" ht="12" customHeight="1" x14ac:dyDescent="0.2">
      <c r="A385" s="53"/>
    </row>
    <row r="386" spans="1:1" ht="12" customHeight="1" x14ac:dyDescent="0.2">
      <c r="A386" s="53"/>
    </row>
    <row r="387" spans="1:1" ht="12" customHeight="1" x14ac:dyDescent="0.2">
      <c r="A387" s="53"/>
    </row>
    <row r="388" spans="1:1" ht="12" customHeight="1" x14ac:dyDescent="0.2">
      <c r="A388" s="53"/>
    </row>
    <row r="389" spans="1:1" ht="12" customHeight="1" x14ac:dyDescent="0.2">
      <c r="A389" s="53"/>
    </row>
    <row r="390" spans="1:1" ht="12" customHeight="1" x14ac:dyDescent="0.2">
      <c r="A390" s="53"/>
    </row>
    <row r="391" spans="1:1" ht="12" customHeight="1" x14ac:dyDescent="0.2">
      <c r="A391" s="53"/>
    </row>
    <row r="392" spans="1:1" ht="12" customHeight="1" x14ac:dyDescent="0.2">
      <c r="A392" s="53"/>
    </row>
    <row r="393" spans="1:1" ht="12" customHeight="1" x14ac:dyDescent="0.2">
      <c r="A393" s="53"/>
    </row>
    <row r="394" spans="1:1" ht="12" customHeight="1" x14ac:dyDescent="0.2">
      <c r="A394" s="53"/>
    </row>
    <row r="395" spans="1:1" ht="12" customHeight="1" x14ac:dyDescent="0.2">
      <c r="A395" s="53"/>
    </row>
    <row r="396" spans="1:1" ht="12" customHeight="1" x14ac:dyDescent="0.2"/>
    <row r="397" spans="1:1" ht="12" customHeight="1" x14ac:dyDescent="0.2"/>
    <row r="398" spans="1:1" ht="12" customHeight="1" x14ac:dyDescent="0.2"/>
    <row r="399" spans="1:1" ht="12" customHeight="1" x14ac:dyDescent="0.2"/>
    <row r="400" spans="1:1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</sheetData>
  <mergeCells count="19">
    <mergeCell ref="AE16:AG16"/>
    <mergeCell ref="BG16:BH16"/>
    <mergeCell ref="AH16:AJ16"/>
    <mergeCell ref="AV16:AW16"/>
    <mergeCell ref="AX16:AY16"/>
    <mergeCell ref="AZ16:BA16"/>
    <mergeCell ref="BE16:BF16"/>
    <mergeCell ref="BC16:BD16"/>
    <mergeCell ref="AB3:AC3"/>
    <mergeCell ref="AB4:AC4"/>
    <mergeCell ref="AB5:AC5"/>
    <mergeCell ref="AB6:AC6"/>
    <mergeCell ref="D16:F16"/>
    <mergeCell ref="G16:I16"/>
    <mergeCell ref="AB16:AD16"/>
    <mergeCell ref="AB11:AC11"/>
    <mergeCell ref="AB8:AC8"/>
    <mergeCell ref="AB9:AC9"/>
    <mergeCell ref="AB10:AC10"/>
  </mergeCells>
  <phoneticPr fontId="17" type="noConversion"/>
  <conditionalFormatting sqref="AB53">
    <cfRule type="cellIs" dxfId="1" priority="2" stopIfTrue="1" operator="equal">
      <formula>"OK"</formula>
    </cfRule>
  </conditionalFormatting>
  <conditionalFormatting sqref="AC53">
    <cfRule type="cellIs" dxfId="0" priority="1" stopIfTrue="1" operator="notEqual">
      <formula>"OK"</formula>
    </cfRule>
  </conditionalFormatting>
  <dataValidations count="1">
    <dataValidation type="textLength" operator="equal" allowBlank="1" showInputMessage="1" showErrorMessage="1" sqref="V8" xr:uid="{00000000-0002-0000-0100-000000000000}">
      <formula1>#REF!</formula1>
    </dataValidation>
  </dataValidations>
  <pageMargins left="0.7" right="0.7" top="0.75" bottom="0.75" header="0.3" footer="0.3"/>
  <pageSetup scale="71" orientation="landscape" r:id="rId1"/>
  <colBreaks count="2" manualBreakCount="2">
    <brk id="26" max="1048575" man="1"/>
    <brk id="37" max="6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6"/>
  <sheetViews>
    <sheetView zoomScale="80" zoomScaleNormal="80" workbookViewId="0">
      <selection activeCell="B3" sqref="B3"/>
    </sheetView>
  </sheetViews>
  <sheetFormatPr defaultColWidth="8.85546875" defaultRowHeight="12.75" x14ac:dyDescent="0.2"/>
  <cols>
    <col min="1" max="1" width="61.140625" customWidth="1"/>
    <col min="2" max="2" width="14.28515625" bestFit="1" customWidth="1"/>
  </cols>
  <sheetData>
    <row r="1" spans="1:2" ht="30.75" thickBot="1" x14ac:dyDescent="0.45">
      <c r="A1" s="18" t="s">
        <v>50</v>
      </c>
      <c r="B1" s="19"/>
    </row>
    <row r="2" spans="1:2" ht="66" customHeight="1" thickBot="1" x14ac:dyDescent="0.25">
      <c r="A2" s="20" t="e">
        <f>IF(B2=0,"",LEFT(CONCATENATE(B54,B55),LEN(CONCATENATE(B54,B55))-2))</f>
        <v>#REF!</v>
      </c>
      <c r="B2" s="21" t="e">
        <f>+#REF!</f>
        <v>#REF!</v>
      </c>
    </row>
    <row r="3" spans="1:2" ht="30.75" thickBot="1" x14ac:dyDescent="0.45">
      <c r="A3" s="18" t="s">
        <v>51</v>
      </c>
      <c r="B3" s="19"/>
    </row>
    <row r="4" spans="1:2" ht="66" customHeight="1" thickBot="1" x14ac:dyDescent="0.25">
      <c r="A4" s="20" t="e">
        <f>IF(B4=0,"",LEFT(CONCATENATE(B87,B88),LEN(CONCATENATE(B87,B88))-2))</f>
        <v>#REF!</v>
      </c>
      <c r="B4" s="21" t="e">
        <f>[2]Time!J14</f>
        <v>#REF!</v>
      </c>
    </row>
    <row r="5" spans="1:2" ht="30.75" thickBot="1" x14ac:dyDescent="0.45">
      <c r="A5" s="18" t="s">
        <v>52</v>
      </c>
      <c r="B5" s="19"/>
    </row>
    <row r="6" spans="1:2" ht="66" customHeight="1" thickBot="1" x14ac:dyDescent="0.25">
      <c r="A6" s="20" t="e">
        <f>IF(B6=0,"",LEFT(CONCATENATE(B120,B121),LEN(CONCATENATE(B120,B121))-2))</f>
        <v>#REF!</v>
      </c>
      <c r="B6" s="21" t="e">
        <f>[2]Time!K14</f>
        <v>#REF!</v>
      </c>
    </row>
    <row r="7" spans="1:2" ht="30.75" thickBot="1" x14ac:dyDescent="0.45">
      <c r="A7" s="18" t="s">
        <v>53</v>
      </c>
      <c r="B7" s="19"/>
    </row>
    <row r="8" spans="1:2" ht="66" customHeight="1" thickBot="1" x14ac:dyDescent="0.25">
      <c r="A8" s="20" t="e">
        <f>IF(B8=0,"",LEFT(CONCATENATE(B153,B154),LEN(CONCATENATE(B153,B154))-2))</f>
        <v>#REF!</v>
      </c>
      <c r="B8" s="21" t="e">
        <f>[2]Time!L14</f>
        <v>#REF!</v>
      </c>
    </row>
    <row r="9" spans="1:2" ht="30.75" thickBot="1" x14ac:dyDescent="0.45">
      <c r="A9" s="18" t="s">
        <v>54</v>
      </c>
      <c r="B9" s="19"/>
    </row>
    <row r="10" spans="1:2" ht="66" customHeight="1" thickBot="1" x14ac:dyDescent="0.25">
      <c r="A10" s="20" t="e">
        <f>IF(B10=0,"",LEFT(CONCATENATE(B186,B187),LEN(CONCATENATE(B186,B187))-2))</f>
        <v>#REF!</v>
      </c>
      <c r="B10" s="21" t="e">
        <f>[2]Time!M14</f>
        <v>#REF!</v>
      </c>
    </row>
    <row r="11" spans="1:2" ht="30.75" thickBot="1" x14ac:dyDescent="0.45">
      <c r="A11" s="18" t="s">
        <v>55</v>
      </c>
      <c r="B11" s="19"/>
    </row>
    <row r="12" spans="1:2" ht="66" customHeight="1" thickBot="1" x14ac:dyDescent="0.25">
      <c r="A12" s="20" t="e">
        <f>IF(B12=0,"",LEFT(CONCATENATE(B219,B220),LEN(CONCATENATE(B219,B220))-2))</f>
        <v>#REF!</v>
      </c>
      <c r="B12" s="21" t="e">
        <f>[2]Time!N14</f>
        <v>#REF!</v>
      </c>
    </row>
    <row r="13" spans="1:2" ht="30.75" thickBot="1" x14ac:dyDescent="0.45">
      <c r="A13" s="18" t="s">
        <v>56</v>
      </c>
      <c r="B13" s="19"/>
    </row>
    <row r="14" spans="1:2" ht="66" customHeight="1" thickBot="1" x14ac:dyDescent="0.25">
      <c r="A14" s="20" t="e">
        <f>IF(B14=0,"",LEFT(CONCATENATE(B252,B253),LEN(CONCATENATE(B252,B253))-2))</f>
        <v>#REF!</v>
      </c>
      <c r="B14" s="21" t="e">
        <f>[2]Time!P14</f>
        <v>#REF!</v>
      </c>
    </row>
    <row r="15" spans="1:2" ht="30.75" thickBot="1" x14ac:dyDescent="0.45">
      <c r="A15" s="18" t="s">
        <v>57</v>
      </c>
      <c r="B15" s="19"/>
    </row>
    <row r="16" spans="1:2" ht="66" customHeight="1" thickBot="1" x14ac:dyDescent="0.25">
      <c r="A16" s="20" t="e">
        <f>IF(B16=0,"",LEFT(CONCATENATE(B285,B286),LEN(CONCATENATE(B285,B286))-2))</f>
        <v>#REF!</v>
      </c>
      <c r="B16" s="21" t="e">
        <f>[2]Time!Q14</f>
        <v>#REF!</v>
      </c>
    </row>
    <row r="17" spans="1:12" ht="30.75" thickBot="1" x14ac:dyDescent="0.45">
      <c r="A17" s="18" t="s">
        <v>58</v>
      </c>
      <c r="B17" s="19"/>
    </row>
    <row r="18" spans="1:12" ht="66" customHeight="1" thickBot="1" x14ac:dyDescent="0.25">
      <c r="A18" s="20" t="e">
        <f>IF(B18=0,"",LEFT(CONCATENATE(C21,C22),LEN(CONCATENATE(C21,C22))-2))</f>
        <v>#REF!</v>
      </c>
      <c r="B18" s="21" t="e">
        <f>C23</f>
        <v>#REF!</v>
      </c>
    </row>
    <row r="20" spans="1:12" x14ac:dyDescent="0.2">
      <c r="A20" s="191" t="s">
        <v>59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</row>
    <row r="21" spans="1:12" x14ac:dyDescent="0.2">
      <c r="A21" t="e">
        <f>IF([2]Time!R16-1&lt;=0,"",CONCATENATE(DAY([2]Time!A16),LOWER([2]Time!B16),"-",[2]Time!R16-1,", "))</f>
        <v>#REF!</v>
      </c>
      <c r="B21" t="e">
        <f>IF([2]Time!R16-1&gt;=0,[2]Time!R16-1,0)</f>
        <v>#REF!</v>
      </c>
      <c r="C21" t="e">
        <f>CONCATENATE(A21,A22,A23,A24,A25,A26,A27,A28,A29,A30,A31,A32,A33,A34,A35,A36)</f>
        <v>#REF!</v>
      </c>
    </row>
    <row r="22" spans="1:12" x14ac:dyDescent="0.2">
      <c r="A22" t="e">
        <f>IF([2]Time!R17-1&lt;=0,"",CONCATENATE(DAY([2]Time!A17),LOWER([2]Time!B17),"-",[2]Time!R17-1,", "))</f>
        <v>#REF!</v>
      </c>
      <c r="B22" t="e">
        <f>IF([2]Time!R17-1&gt;=0,[2]Time!R17-1,0)</f>
        <v>#REF!</v>
      </c>
      <c r="C22" t="e">
        <f>CONCATENATE(A37,A38,A39,A40,A41,A42,A43,A44,A45,A46,A47,A48,A49,A50,A51,A52)</f>
        <v>#REF!</v>
      </c>
    </row>
    <row r="23" spans="1:12" x14ac:dyDescent="0.2">
      <c r="A23" t="e">
        <f>IF([2]Time!R18-1&lt;=0,"",CONCATENATE(DAY([2]Time!A18),LOWER([2]Time!B18),"-",[2]Time!R18-1,", "))</f>
        <v>#REF!</v>
      </c>
      <c r="B23" t="e">
        <f>IF([2]Time!R18-1&gt;=0,[2]Time!R18-1,0)</f>
        <v>#REF!</v>
      </c>
      <c r="C23" t="e">
        <f>SUM(B21:B52)</f>
        <v>#REF!</v>
      </c>
    </row>
    <row r="24" spans="1:12" x14ac:dyDescent="0.2">
      <c r="A24" t="e">
        <f>IF([2]Time!R19-1&lt;=0,"",CONCATENATE(DAY([2]Time!A19),LOWER([2]Time!B19),"-",[2]Time!R19-1,", "))</f>
        <v>#REF!</v>
      </c>
      <c r="B24" t="e">
        <f>IF([2]Time!R19-1&gt;=0,[2]Time!R19-1,0)</f>
        <v>#REF!</v>
      </c>
    </row>
    <row r="25" spans="1:12" x14ac:dyDescent="0.2">
      <c r="A25" t="e">
        <f>IF([2]Time!R20-1&lt;=0,"",CONCATENATE(DAY([2]Time!A20),LOWER([2]Time!B20),"-",[2]Time!R20-1,", "))</f>
        <v>#REF!</v>
      </c>
      <c r="B25" t="e">
        <f>IF([2]Time!R20-1&gt;=0,[2]Time!R20-1,0)</f>
        <v>#REF!</v>
      </c>
    </row>
    <row r="26" spans="1:12" x14ac:dyDescent="0.2">
      <c r="A26" t="e">
        <f>IF([2]Time!R21-1&lt;=0,"",CONCATENATE(DAY([2]Time!A21),LOWER([2]Time!B21),"-",[2]Time!R21-1,", "))</f>
        <v>#REF!</v>
      </c>
      <c r="B26" t="e">
        <f>IF([2]Time!R21-1&gt;=0,[2]Time!R21-1,0)</f>
        <v>#REF!</v>
      </c>
    </row>
    <row r="27" spans="1:12" x14ac:dyDescent="0.2">
      <c r="A27" t="e">
        <f>IF([2]Time!R22-1&lt;=0,"",CONCATENATE(DAY([2]Time!A22),LOWER([2]Time!B22),"-",[2]Time!R22-1,", "))</f>
        <v>#REF!</v>
      </c>
      <c r="B27" t="e">
        <f>IF([2]Time!R22-1&gt;=0,[2]Time!R22-1,0)</f>
        <v>#REF!</v>
      </c>
    </row>
    <row r="28" spans="1:12" x14ac:dyDescent="0.2">
      <c r="A28" t="e">
        <f>IF([2]Time!R23-1&lt;=0,"",CONCATENATE(DAY([2]Time!A23),LOWER([2]Time!B23),"-",[2]Time!R23-1,", "))</f>
        <v>#REF!</v>
      </c>
      <c r="B28" t="e">
        <f>IF([2]Time!R23-1&gt;=0,[2]Time!R23-1,0)</f>
        <v>#REF!</v>
      </c>
    </row>
    <row r="29" spans="1:12" x14ac:dyDescent="0.2">
      <c r="A29" t="e">
        <f>IF([2]Time!R24-1&lt;=0,"",CONCATENATE(DAY([2]Time!A24),LOWER([2]Time!B24),"-",[2]Time!R24-1,", "))</f>
        <v>#REF!</v>
      </c>
      <c r="B29" t="e">
        <f>IF([2]Time!R24-1&gt;=0,[2]Time!R24-1,0)</f>
        <v>#REF!</v>
      </c>
    </row>
    <row r="30" spans="1:12" x14ac:dyDescent="0.2">
      <c r="A30" t="e">
        <f>IF([2]Time!R25-1&lt;=0,"",CONCATENATE(DAY([2]Time!A25),LOWER([2]Time!B25),"-",[2]Time!R25-1,", "))</f>
        <v>#REF!</v>
      </c>
      <c r="B30" t="e">
        <f>IF([2]Time!R25-1&gt;=0,[2]Time!R25-1,0)</f>
        <v>#REF!</v>
      </c>
    </row>
    <row r="31" spans="1:12" x14ac:dyDescent="0.2">
      <c r="A31" t="e">
        <f>IF([2]Time!R26-1&lt;=0,"",CONCATENATE(DAY([2]Time!A26),LOWER([2]Time!B26),"-",[2]Time!R26-1,", "))</f>
        <v>#REF!</v>
      </c>
      <c r="B31" t="e">
        <f>IF([2]Time!R26-1&gt;=0,[2]Time!R26-1,0)</f>
        <v>#REF!</v>
      </c>
    </row>
    <row r="32" spans="1:12" x14ac:dyDescent="0.2">
      <c r="A32" t="e">
        <f>IF([2]Time!R27-1&lt;=0,"",CONCATENATE(DAY([2]Time!A27),LOWER([2]Time!B27),"-",[2]Time!R27-1,", "))</f>
        <v>#REF!</v>
      </c>
      <c r="B32" t="e">
        <f>IF([2]Time!R27-1&gt;=0,[2]Time!R27-1,0)</f>
        <v>#REF!</v>
      </c>
    </row>
    <row r="33" spans="1:2" x14ac:dyDescent="0.2">
      <c r="A33" t="e">
        <f>IF([2]Time!R28-1&lt;=0,"",CONCATENATE(DAY([2]Time!A28),LOWER([2]Time!B28),"-",[2]Time!R28-1,", "))</f>
        <v>#REF!</v>
      </c>
      <c r="B33" t="e">
        <f>IF([2]Time!R28-1&gt;=0,[2]Time!R28-1,0)</f>
        <v>#REF!</v>
      </c>
    </row>
    <row r="34" spans="1:2" x14ac:dyDescent="0.2">
      <c r="A34" t="e">
        <f>IF([2]Time!R29-1&lt;=0,"",CONCATENATE(DAY([2]Time!A29),LOWER([2]Time!B29),"-",[2]Time!R29-1,", "))</f>
        <v>#REF!</v>
      </c>
      <c r="B34" t="e">
        <f>IF([2]Time!R29-1&gt;=0,[2]Time!R29-1,0)</f>
        <v>#REF!</v>
      </c>
    </row>
    <row r="35" spans="1:2" x14ac:dyDescent="0.2">
      <c r="A35" t="e">
        <f>IF([2]Time!R30-1&lt;=0,"",CONCATENATE(DAY([2]Time!A30),LOWER([2]Time!B30),"-",[2]Time!R30-1,", "))</f>
        <v>#REF!</v>
      </c>
      <c r="B35" t="e">
        <f>IF([2]Time!R30-1&gt;=0,[2]Time!R30-1,0)</f>
        <v>#REF!</v>
      </c>
    </row>
    <row r="36" spans="1:2" x14ac:dyDescent="0.2">
      <c r="A36" t="e">
        <f>IF([2]Time!R31-1&lt;=0,"",CONCATENATE(DAY([2]Time!A31),LOWER([2]Time!B31),"-",[2]Time!R31-1,", "))</f>
        <v>#REF!</v>
      </c>
      <c r="B36" t="e">
        <f>IF([2]Time!R31-1&gt;=0,[2]Time!R31-1,0)</f>
        <v>#REF!</v>
      </c>
    </row>
    <row r="37" spans="1:2" x14ac:dyDescent="0.2">
      <c r="A37" t="e">
        <f>IF([2]Time!R32-1&lt;=0,"",CONCATENATE(DAY([2]Time!A32),LOWER([2]Time!B32),"-",[2]Time!R32-1,", "))</f>
        <v>#REF!</v>
      </c>
      <c r="B37" t="e">
        <f>IF([2]Time!R32-1&gt;=0,[2]Time!R32-1,0)</f>
        <v>#REF!</v>
      </c>
    </row>
    <row r="38" spans="1:2" x14ac:dyDescent="0.2">
      <c r="A38" t="e">
        <f>IF([2]Time!R33-1&lt;=0,"",CONCATENATE(DAY([2]Time!A33),LOWER([2]Time!B33),"-",[2]Time!R33-1,", "))</f>
        <v>#REF!</v>
      </c>
      <c r="B38" t="e">
        <f>IF([2]Time!R33-1&gt;=0,[2]Time!R33-1,0)</f>
        <v>#REF!</v>
      </c>
    </row>
    <row r="39" spans="1:2" x14ac:dyDescent="0.2">
      <c r="A39" t="e">
        <f>IF([2]Time!R34-1&lt;=0,"",CONCATENATE(DAY([2]Time!A34),LOWER([2]Time!B34),"-",[2]Time!R34-1,", "))</f>
        <v>#REF!</v>
      </c>
      <c r="B39" t="e">
        <f>IF([2]Time!R34-1&gt;=0,[2]Time!R34-1,0)</f>
        <v>#REF!</v>
      </c>
    </row>
    <row r="40" spans="1:2" x14ac:dyDescent="0.2">
      <c r="A40" t="e">
        <f>IF([2]Time!R35-1&lt;=0,"",CONCATENATE(DAY([2]Time!A35),LOWER([2]Time!B35),"-",[2]Time!R35-1,", "))</f>
        <v>#REF!</v>
      </c>
      <c r="B40" t="e">
        <f>IF([2]Time!R35-1&gt;=0,[2]Time!R35-1,0)</f>
        <v>#REF!</v>
      </c>
    </row>
    <row r="41" spans="1:2" x14ac:dyDescent="0.2">
      <c r="A41" t="e">
        <f>IF([2]Time!R36-1&lt;=0,"",CONCATENATE(DAY([2]Time!A36),LOWER([2]Time!B36),"-",[2]Time!R36-1,", "))</f>
        <v>#REF!</v>
      </c>
      <c r="B41" t="e">
        <f>IF([2]Time!R36-1&gt;=0,[2]Time!R36-1,0)</f>
        <v>#REF!</v>
      </c>
    </row>
    <row r="42" spans="1:2" x14ac:dyDescent="0.2">
      <c r="A42" t="e">
        <f>IF([2]Time!R37-1&lt;=0,"",CONCATENATE(DAY([2]Time!A37),LOWER([2]Time!B37),"-",[2]Time!R37-1,", "))</f>
        <v>#REF!</v>
      </c>
      <c r="B42" t="e">
        <f>IF([2]Time!R37-1&gt;=0,[2]Time!R37-1,0)</f>
        <v>#REF!</v>
      </c>
    </row>
    <row r="43" spans="1:2" x14ac:dyDescent="0.2">
      <c r="A43" t="e">
        <f>IF([2]Time!R38-1&lt;=0,"",CONCATENATE(DAY([2]Time!A38),LOWER([2]Time!B38),"-",[2]Time!R38-1,", "))</f>
        <v>#REF!</v>
      </c>
      <c r="B43" t="e">
        <f>IF([2]Time!R38-1&gt;=0,[2]Time!R38-1,0)</f>
        <v>#REF!</v>
      </c>
    </row>
    <row r="44" spans="1:2" x14ac:dyDescent="0.2">
      <c r="A44" t="e">
        <f>IF([2]Time!R39-1&lt;=0,"",CONCATENATE(DAY([2]Time!A39),LOWER([2]Time!B39),"-",[2]Time!R39-1,", "))</f>
        <v>#REF!</v>
      </c>
      <c r="B44" t="e">
        <f>IF([2]Time!R39-1&gt;=0,[2]Time!R39-1,0)</f>
        <v>#REF!</v>
      </c>
    </row>
    <row r="45" spans="1:2" x14ac:dyDescent="0.2">
      <c r="A45" t="e">
        <f>IF([2]Time!R40-1&lt;=0,"",CONCATENATE(DAY([2]Time!A40),LOWER([2]Time!B40),"-",[2]Time!R40-1,", "))</f>
        <v>#REF!</v>
      </c>
      <c r="B45" t="e">
        <f>IF([2]Time!R40-1&gt;=0,[2]Time!R40-1,0)</f>
        <v>#REF!</v>
      </c>
    </row>
    <row r="46" spans="1:2" x14ac:dyDescent="0.2">
      <c r="A46" t="e">
        <f>IF([2]Time!R41-1&lt;=0,"",CONCATENATE(DAY([2]Time!A41),LOWER([2]Time!B41),"-",[2]Time!R41-1,", "))</f>
        <v>#REF!</v>
      </c>
      <c r="B46" t="e">
        <f>IF([2]Time!R41-1&gt;=0,[2]Time!R41-1,0)</f>
        <v>#REF!</v>
      </c>
    </row>
    <row r="47" spans="1:2" x14ac:dyDescent="0.2">
      <c r="A47" t="e">
        <f>IF([2]Time!R42-1&lt;=0,"",CONCATENATE(DAY([2]Time!A42),LOWER([2]Time!B42),"-",[2]Time!R42-1,", "))</f>
        <v>#REF!</v>
      </c>
      <c r="B47" t="e">
        <f>IF([2]Time!R42-1&gt;=0,[2]Time!R42-1,0)</f>
        <v>#REF!</v>
      </c>
    </row>
    <row r="48" spans="1:2" x14ac:dyDescent="0.2">
      <c r="A48" t="e">
        <f>IF([2]Time!R43-1&lt;=0,"",CONCATENATE(DAY([2]Time!A43),LOWER([2]Time!B43),"-",[2]Time!R43-1,", "))</f>
        <v>#REF!</v>
      </c>
      <c r="B48" t="e">
        <f>IF([2]Time!R43-1&gt;=0,[2]Time!R43-1,0)</f>
        <v>#REF!</v>
      </c>
    </row>
    <row r="49" spans="1:12" x14ac:dyDescent="0.2">
      <c r="A49" t="e">
        <f>IF([2]Time!R44-1&lt;=0,"",CONCATENATE(DAY([2]Time!A44),LOWER([2]Time!B44),"-",[2]Time!R44-1,", "))</f>
        <v>#REF!</v>
      </c>
      <c r="B49" t="e">
        <f>IF([2]Time!R44-1&gt;=0,[2]Time!R44-1,0)</f>
        <v>#REF!</v>
      </c>
    </row>
    <row r="50" spans="1:12" x14ac:dyDescent="0.2">
      <c r="A50" t="e">
        <f>IF([2]Time!R45-1&lt;=0,"",CONCATENATE(DAY([2]Time!A45),LOWER([2]Time!B45),"-",[2]Time!R45-1,", "))</f>
        <v>#REF!</v>
      </c>
      <c r="B50" t="e">
        <f>IF([2]Time!R45-1&gt;=0,[2]Time!R45-1,0)</f>
        <v>#REF!</v>
      </c>
    </row>
    <row r="51" spans="1:12" x14ac:dyDescent="0.2">
      <c r="A51" t="e">
        <f>IF([2]Time!R46-1&lt;=0,"",CONCATENATE(DAY([2]Time!A46),LOWER([2]Time!B46),"-",[2]Time!R46-1,", "))</f>
        <v>#REF!</v>
      </c>
      <c r="B51" t="e">
        <f>IF([2]Time!R46-1&gt;=0,[2]Time!R46-1,0)</f>
        <v>#REF!</v>
      </c>
    </row>
    <row r="52" spans="1:12" x14ac:dyDescent="0.2">
      <c r="A52" t="e">
        <f>IF([2]Time!R47-1&lt;=0,"",CONCATENATE(DAY([2]Time!A47),LOWER([2]Time!B47),"-",[2]Time!R47-1,", "))</f>
        <v>#REF!</v>
      </c>
      <c r="B52" t="e">
        <f>IF([2]Time!R47-1&gt;=0,[2]Time!R47-1,0)</f>
        <v>#REF!</v>
      </c>
    </row>
    <row r="53" spans="1:12" x14ac:dyDescent="0.2">
      <c r="A53" s="191" t="s">
        <v>60</v>
      </c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1:12" x14ac:dyDescent="0.2">
      <c r="A54" t="e">
        <f>IF([2]Time!G16&lt;=0,"",CONCATENATE(DAY([2]Time!A16),LOWER([2]Time!B16),"-",[2]Time!G16,", "))</f>
        <v>#REF!</v>
      </c>
      <c r="B54" t="e">
        <f>CONCATENATE(A54,A55,A56,A57,A58,A59,A60,A61,A62,A63,A64,A65,A66,A67,A68,A69)</f>
        <v>#REF!</v>
      </c>
    </row>
    <row r="55" spans="1:12" x14ac:dyDescent="0.2">
      <c r="A55" t="e">
        <f>IF([2]Time!G17&lt;=0,"",CONCATENATE(DAY([2]Time!A17),LOWER([2]Time!B17),"-",[2]Time!G17,", "))</f>
        <v>#REF!</v>
      </c>
      <c r="B55" t="e">
        <f>CONCATENATE(A70,A71,A72,A73,A74,A75,A76,A77,A78,A79,A80,A81,A82,A83,A84,A85)</f>
        <v>#REF!</v>
      </c>
    </row>
    <row r="56" spans="1:12" x14ac:dyDescent="0.2">
      <c r="A56" t="e">
        <f>IF([2]Time!G18&lt;=0,"",CONCATENATE(DAY([2]Time!A18),LOWER([2]Time!B18),"-",[2]Time!G18,", "))</f>
        <v>#REF!</v>
      </c>
    </row>
    <row r="57" spans="1:12" x14ac:dyDescent="0.2">
      <c r="A57" t="e">
        <f>IF([2]Time!G19&lt;=0,"",CONCATENATE(DAY([2]Time!A19),LOWER([2]Time!B19),"-",[2]Time!G19,", "))</f>
        <v>#REF!</v>
      </c>
    </row>
    <row r="58" spans="1:12" x14ac:dyDescent="0.2">
      <c r="A58" t="e">
        <f>IF([2]Time!G20&lt;=0,"",CONCATENATE(DAY([2]Time!A20),LOWER([2]Time!B20),"-",[2]Time!G20,", "))</f>
        <v>#REF!</v>
      </c>
    </row>
    <row r="59" spans="1:12" x14ac:dyDescent="0.2">
      <c r="A59" t="e">
        <f>IF([2]Time!G21&lt;=0,"",CONCATENATE(DAY([2]Time!A21),LOWER([2]Time!B21),"-",[2]Time!G21,", "))</f>
        <v>#REF!</v>
      </c>
    </row>
    <row r="60" spans="1:12" x14ac:dyDescent="0.2">
      <c r="A60" t="e">
        <f>IF([2]Time!G22&lt;=0,"",CONCATENATE(DAY([2]Time!A22),LOWER([2]Time!B22),"-",[2]Time!G22,", "))</f>
        <v>#REF!</v>
      </c>
    </row>
    <row r="61" spans="1:12" x14ac:dyDescent="0.2">
      <c r="A61" t="e">
        <f>IF([2]Time!G23&lt;=0,"",CONCATENATE(DAY([2]Time!A23),LOWER([2]Time!B23),"-",[2]Time!G23,", "))</f>
        <v>#REF!</v>
      </c>
    </row>
    <row r="62" spans="1:12" x14ac:dyDescent="0.2">
      <c r="A62" t="e">
        <f>IF([2]Time!G24&lt;=0,"",CONCATENATE(DAY([2]Time!A24),LOWER([2]Time!B24),"-",[2]Time!G24,", "))</f>
        <v>#REF!</v>
      </c>
    </row>
    <row r="63" spans="1:12" x14ac:dyDescent="0.2">
      <c r="A63" t="e">
        <f>IF([2]Time!G25&lt;=0,"",CONCATENATE(DAY([2]Time!A25),LOWER([2]Time!B25),"-",[2]Time!G25,", "))</f>
        <v>#REF!</v>
      </c>
    </row>
    <row r="64" spans="1:12" x14ac:dyDescent="0.2">
      <c r="A64" t="e">
        <f>IF([2]Time!G26&lt;=0,"",CONCATENATE(DAY([2]Time!A26),LOWER([2]Time!B26),"-",[2]Time!G26,", "))</f>
        <v>#REF!</v>
      </c>
    </row>
    <row r="65" spans="1:1" x14ac:dyDescent="0.2">
      <c r="A65" t="e">
        <f>IF([2]Time!G27&lt;=0,"",CONCATENATE(DAY([2]Time!A27),LOWER([2]Time!B27),"-",[2]Time!G27,", "))</f>
        <v>#REF!</v>
      </c>
    </row>
    <row r="66" spans="1:1" x14ac:dyDescent="0.2">
      <c r="A66" t="e">
        <f>IF([2]Time!G28&lt;=0,"",CONCATENATE(DAY([2]Time!A28),LOWER([2]Time!B28),"-",[2]Time!G28,", "))</f>
        <v>#REF!</v>
      </c>
    </row>
    <row r="67" spans="1:1" x14ac:dyDescent="0.2">
      <c r="A67" t="e">
        <f>IF([2]Time!G29&lt;=0,"",CONCATENATE(DAY([2]Time!A29),LOWER([2]Time!B29),"-",[2]Time!G29,", "))</f>
        <v>#REF!</v>
      </c>
    </row>
    <row r="68" spans="1:1" x14ac:dyDescent="0.2">
      <c r="A68" t="e">
        <f>IF([2]Time!G30&lt;=0,"",CONCATENATE(DAY([2]Time!A30),LOWER([2]Time!B30),"-",[2]Time!G30,", "))</f>
        <v>#REF!</v>
      </c>
    </row>
    <row r="69" spans="1:1" x14ac:dyDescent="0.2">
      <c r="A69" t="e">
        <f>IF([2]Time!G31&lt;=0,"",CONCATENATE(DAY([2]Time!A31),LOWER([2]Time!B31),"-",[2]Time!G31,", "))</f>
        <v>#REF!</v>
      </c>
    </row>
    <row r="70" spans="1:1" x14ac:dyDescent="0.2">
      <c r="A70" t="e">
        <f>IF([2]Time!G32&lt;=0,"",CONCATENATE(DAY([2]Time!A32),LOWER([2]Time!B32),"-",[2]Time!G32,", "))</f>
        <v>#REF!</v>
      </c>
    </row>
    <row r="71" spans="1:1" x14ac:dyDescent="0.2">
      <c r="A71" t="e">
        <f>IF([2]Time!G33&lt;=0,"",CONCATENATE(DAY([2]Time!A33),LOWER([2]Time!B33),"-",[2]Time!G33,", "))</f>
        <v>#REF!</v>
      </c>
    </row>
    <row r="72" spans="1:1" x14ac:dyDescent="0.2">
      <c r="A72" t="e">
        <f>IF([2]Time!G34&lt;=0,"",CONCATENATE(DAY([2]Time!A34),LOWER([2]Time!B34),"-",[2]Time!G34,", "))</f>
        <v>#REF!</v>
      </c>
    </row>
    <row r="73" spans="1:1" x14ac:dyDescent="0.2">
      <c r="A73" t="e">
        <f>IF([2]Time!G35&lt;=0,"",CONCATENATE(DAY([2]Time!A35),LOWER([2]Time!B35),"-",[2]Time!G35,", "))</f>
        <v>#REF!</v>
      </c>
    </row>
    <row r="74" spans="1:1" x14ac:dyDescent="0.2">
      <c r="A74" t="e">
        <f>IF([2]Time!G36&lt;=0,"",CONCATENATE(DAY([2]Time!A36),LOWER([2]Time!B36),"-",[2]Time!G36,", "))</f>
        <v>#REF!</v>
      </c>
    </row>
    <row r="75" spans="1:1" x14ac:dyDescent="0.2">
      <c r="A75" t="e">
        <f>IF([2]Time!G37&lt;=0,"",CONCATENATE(DAY([2]Time!A37),LOWER([2]Time!B37),"-",[2]Time!G37,", "))</f>
        <v>#REF!</v>
      </c>
    </row>
    <row r="76" spans="1:1" x14ac:dyDescent="0.2">
      <c r="A76" t="e">
        <f>IF([2]Time!G38&lt;=0,"",CONCATENATE(DAY([2]Time!A38),LOWER([2]Time!B38),"-",[2]Time!G38,", "))</f>
        <v>#REF!</v>
      </c>
    </row>
    <row r="77" spans="1:1" x14ac:dyDescent="0.2">
      <c r="A77" t="e">
        <f>IF([2]Time!G39&lt;=0,"",CONCATENATE(DAY([2]Time!A39),LOWER([2]Time!B39),"-",[2]Time!G39,", "))</f>
        <v>#REF!</v>
      </c>
    </row>
    <row r="78" spans="1:1" x14ac:dyDescent="0.2">
      <c r="A78" t="e">
        <f>IF([2]Time!G40&lt;=0,"",CONCATENATE(DAY([2]Time!A40),LOWER([2]Time!B40),"-",[2]Time!G40,", "))</f>
        <v>#REF!</v>
      </c>
    </row>
    <row r="79" spans="1:1" x14ac:dyDescent="0.2">
      <c r="A79" t="e">
        <f>IF([2]Time!G41&lt;=0,"",CONCATENATE(DAY([2]Time!A41),LOWER([2]Time!B41),"-",[2]Time!G41,", "))</f>
        <v>#REF!</v>
      </c>
    </row>
    <row r="80" spans="1:1" x14ac:dyDescent="0.2">
      <c r="A80" t="e">
        <f>IF([2]Time!G42&lt;=0,"",CONCATENATE(DAY([2]Time!A42),LOWER([2]Time!B42),"-",[2]Time!G42,", "))</f>
        <v>#REF!</v>
      </c>
    </row>
    <row r="81" spans="1:12" x14ac:dyDescent="0.2">
      <c r="A81" t="e">
        <f>IF([2]Time!G43&lt;=0,"",CONCATENATE(DAY([2]Time!A43),LOWER([2]Time!B43),"-",[2]Time!G43,", "))</f>
        <v>#REF!</v>
      </c>
    </row>
    <row r="82" spans="1:12" x14ac:dyDescent="0.2">
      <c r="A82" t="e">
        <f>IF([2]Time!G44&lt;=0,"",CONCATENATE(DAY([2]Time!A44),LOWER([2]Time!B44),"-",[2]Time!G44,", "))</f>
        <v>#REF!</v>
      </c>
    </row>
    <row r="83" spans="1:12" x14ac:dyDescent="0.2">
      <c r="A83" t="e">
        <f>IF([2]Time!G45&lt;=0,"",CONCATENATE(DAY([2]Time!A45),LOWER([2]Time!B45),"-",[2]Time!G45,", "))</f>
        <v>#REF!</v>
      </c>
    </row>
    <row r="84" spans="1:12" x14ac:dyDescent="0.2">
      <c r="A84" t="e">
        <f>IF([2]Time!G46&lt;=0,"",CONCATENATE(DAY([2]Time!A46),LOWER([2]Time!B46),"-",[2]Time!G46,", "))</f>
        <v>#REF!</v>
      </c>
    </row>
    <row r="85" spans="1:12" x14ac:dyDescent="0.2">
      <c r="A85" t="e">
        <f>IF([2]Time!G47&lt;=0,"",CONCATENATE(DAY([2]Time!A47),LOWER([2]Time!B47),"-",[2]Time!G47,", "))</f>
        <v>#REF!</v>
      </c>
    </row>
    <row r="86" spans="1:12" x14ac:dyDescent="0.2">
      <c r="A86" s="191" t="s">
        <v>61</v>
      </c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</row>
    <row r="87" spans="1:12" x14ac:dyDescent="0.2">
      <c r="A87" t="e">
        <f>IF([2]Time!J16&lt;=0,"",CONCATENATE(DAY([2]Time!A16),LOWER([2]Time!B16),"-",[2]Time!J16,", "))</f>
        <v>#REF!</v>
      </c>
      <c r="B87" t="e">
        <f>CONCATENATE(A87,A88,A89,A90,A91,A92,A93,A94,A95,A96,A97,A98,A99,A100,A101,A102)</f>
        <v>#REF!</v>
      </c>
    </row>
    <row r="88" spans="1:12" x14ac:dyDescent="0.2">
      <c r="A88" t="e">
        <f>IF([2]Time!J17&lt;=0,"",CONCATENATE(DAY([2]Time!A17),LOWER([2]Time!B17),"-",[2]Time!J17,", "))</f>
        <v>#REF!</v>
      </c>
      <c r="B88" t="e">
        <f>CONCATENATE(A103,A104,A105,A106,A107,A108,A109,A110,A111,A112,A113,A114,A115,A116,A117,A118)</f>
        <v>#REF!</v>
      </c>
    </row>
    <row r="89" spans="1:12" x14ac:dyDescent="0.2">
      <c r="A89" t="e">
        <f>IF([2]Time!J18&lt;=0,"",CONCATENATE(DAY([2]Time!A18),LOWER([2]Time!B18),"-",[2]Time!J18,", "))</f>
        <v>#REF!</v>
      </c>
    </row>
    <row r="90" spans="1:12" x14ac:dyDescent="0.2">
      <c r="A90" t="e">
        <f>IF([2]Time!J19&lt;=0,"",CONCATENATE(DAY([2]Time!A19),LOWER([2]Time!B19),"-",[2]Time!J19,", "))</f>
        <v>#REF!</v>
      </c>
    </row>
    <row r="91" spans="1:12" x14ac:dyDescent="0.2">
      <c r="A91" t="e">
        <f>IF([2]Time!J20&lt;=0,"",CONCATENATE(DAY([2]Time!A20),LOWER([2]Time!B20),"-",[2]Time!J20,", "))</f>
        <v>#REF!</v>
      </c>
    </row>
    <row r="92" spans="1:12" x14ac:dyDescent="0.2">
      <c r="A92" t="e">
        <f>IF([2]Time!J21&lt;=0,"",CONCATENATE(DAY([2]Time!A21),LOWER([2]Time!B21),"-",[2]Time!J21,", "))</f>
        <v>#REF!</v>
      </c>
    </row>
    <row r="93" spans="1:12" x14ac:dyDescent="0.2">
      <c r="A93" t="e">
        <f>IF([2]Time!J22&lt;=0,"",CONCATENATE(DAY([2]Time!A22),LOWER([2]Time!B22),"-",[2]Time!J22,", "))</f>
        <v>#REF!</v>
      </c>
    </row>
    <row r="94" spans="1:12" x14ac:dyDescent="0.2">
      <c r="A94" t="e">
        <f>IF([2]Time!J23&lt;=0,"",CONCATENATE(DAY([2]Time!A23),LOWER([2]Time!B23),"-",[2]Time!J23,", "))</f>
        <v>#REF!</v>
      </c>
    </row>
    <row r="95" spans="1:12" x14ac:dyDescent="0.2">
      <c r="A95" t="e">
        <f>IF([2]Time!J24&lt;=0,"",CONCATENATE(DAY([2]Time!A24),LOWER([2]Time!B24),"-",[2]Time!J24,", "))</f>
        <v>#REF!</v>
      </c>
    </row>
    <row r="96" spans="1:12" x14ac:dyDescent="0.2">
      <c r="A96" t="e">
        <f>IF([2]Time!J25&lt;=0,"",CONCATENATE(DAY([2]Time!A25),LOWER([2]Time!B25),"-",[2]Time!J25,", "))</f>
        <v>#REF!</v>
      </c>
    </row>
    <row r="97" spans="1:1" x14ac:dyDescent="0.2">
      <c r="A97" t="e">
        <f>IF([2]Time!J26&lt;=0,"",CONCATENATE(DAY([2]Time!A26),LOWER([2]Time!B26),"-",[2]Time!J26,", "))</f>
        <v>#REF!</v>
      </c>
    </row>
    <row r="98" spans="1:1" x14ac:dyDescent="0.2">
      <c r="A98" t="e">
        <f>IF([2]Time!J27&lt;=0,"",CONCATENATE(DAY([2]Time!A27),LOWER([2]Time!B27),"-",[2]Time!J27,", "))</f>
        <v>#REF!</v>
      </c>
    </row>
    <row r="99" spans="1:1" x14ac:dyDescent="0.2">
      <c r="A99" t="e">
        <f>IF([2]Time!J28&lt;=0,"",CONCATENATE(DAY([2]Time!A28),LOWER([2]Time!B28),"-",[2]Time!J28,", "))</f>
        <v>#REF!</v>
      </c>
    </row>
    <row r="100" spans="1:1" x14ac:dyDescent="0.2">
      <c r="A100" t="e">
        <f>IF([2]Time!J29&lt;=0,"",CONCATENATE(DAY([2]Time!A29),LOWER([2]Time!B29),"-",[2]Time!J29,", "))</f>
        <v>#REF!</v>
      </c>
    </row>
    <row r="101" spans="1:1" x14ac:dyDescent="0.2">
      <c r="A101" t="e">
        <f>IF([2]Time!J30&lt;=0,"",CONCATENATE(DAY([2]Time!A30),LOWER([2]Time!B30),"-",[2]Time!J30,", "))</f>
        <v>#REF!</v>
      </c>
    </row>
    <row r="102" spans="1:1" x14ac:dyDescent="0.2">
      <c r="A102" t="e">
        <f>IF([2]Time!J31&lt;=0,"",CONCATENATE(DAY([2]Time!A31),LOWER([2]Time!B31),"-",[2]Time!J31,", "))</f>
        <v>#REF!</v>
      </c>
    </row>
    <row r="103" spans="1:1" x14ac:dyDescent="0.2">
      <c r="A103" t="e">
        <f>IF([2]Time!J32&lt;=0,"",CONCATENATE(DAY([2]Time!A32),LOWER([2]Time!B32),"-",[2]Time!J32,", "))</f>
        <v>#REF!</v>
      </c>
    </row>
    <row r="104" spans="1:1" x14ac:dyDescent="0.2">
      <c r="A104" t="e">
        <f>IF([2]Time!J33&lt;=0,"",CONCATENATE(DAY([2]Time!A33),LOWER([2]Time!B33),"-",[2]Time!J33,", "))</f>
        <v>#REF!</v>
      </c>
    </row>
    <row r="105" spans="1:1" x14ac:dyDescent="0.2">
      <c r="A105" t="e">
        <f>IF([2]Time!J34&lt;=0,"",CONCATENATE(DAY([2]Time!A34),LOWER([2]Time!B34),"-",[2]Time!J34,", "))</f>
        <v>#REF!</v>
      </c>
    </row>
    <row r="106" spans="1:1" x14ac:dyDescent="0.2">
      <c r="A106" t="e">
        <f>IF([2]Time!J35&lt;=0,"",CONCATENATE(DAY([2]Time!A35),LOWER([2]Time!B35),"-",[2]Time!J35,", "))</f>
        <v>#REF!</v>
      </c>
    </row>
    <row r="107" spans="1:1" x14ac:dyDescent="0.2">
      <c r="A107" t="e">
        <f>IF([2]Time!J36&lt;=0,"",CONCATENATE(DAY([2]Time!A36),LOWER([2]Time!B36),"-",[2]Time!J36,", "))</f>
        <v>#REF!</v>
      </c>
    </row>
    <row r="108" spans="1:1" x14ac:dyDescent="0.2">
      <c r="A108" t="e">
        <f>IF([2]Time!J37&lt;=0,"",CONCATENATE(DAY([2]Time!A37),LOWER([2]Time!B37),"-",[2]Time!J37,", "))</f>
        <v>#REF!</v>
      </c>
    </row>
    <row r="109" spans="1:1" x14ac:dyDescent="0.2">
      <c r="A109" t="e">
        <f>IF([2]Time!J38&lt;=0,"",CONCATENATE(DAY([2]Time!A38),LOWER([2]Time!B38),"-",[2]Time!J38,", "))</f>
        <v>#REF!</v>
      </c>
    </row>
    <row r="110" spans="1:1" x14ac:dyDescent="0.2">
      <c r="A110" t="e">
        <f>IF([2]Time!J39&lt;=0,"",CONCATENATE(DAY([2]Time!A39),LOWER([2]Time!B39),"-",[2]Time!J39,", "))</f>
        <v>#REF!</v>
      </c>
    </row>
    <row r="111" spans="1:1" x14ac:dyDescent="0.2">
      <c r="A111" t="e">
        <f>IF([2]Time!J40&lt;=0,"",CONCATENATE(DAY([2]Time!A40),LOWER([2]Time!B40),"-",[2]Time!J40,", "))</f>
        <v>#REF!</v>
      </c>
    </row>
    <row r="112" spans="1:1" x14ac:dyDescent="0.2">
      <c r="A112" t="e">
        <f>IF([2]Time!J41&lt;=0,"",CONCATENATE(DAY([2]Time!A41),LOWER([2]Time!B41),"-",[2]Time!J41,", "))</f>
        <v>#REF!</v>
      </c>
    </row>
    <row r="113" spans="1:12" x14ac:dyDescent="0.2">
      <c r="A113" t="e">
        <f>IF([2]Time!J42&lt;=0,"",CONCATENATE(DAY([2]Time!A42),LOWER([2]Time!B42),"-",[2]Time!J42,", "))</f>
        <v>#REF!</v>
      </c>
    </row>
    <row r="114" spans="1:12" x14ac:dyDescent="0.2">
      <c r="A114" t="e">
        <f>IF([2]Time!J43&lt;=0,"",CONCATENATE(DAY([2]Time!A43),LOWER([2]Time!B43),"-",[2]Time!J43,", "))</f>
        <v>#REF!</v>
      </c>
    </row>
    <row r="115" spans="1:12" x14ac:dyDescent="0.2">
      <c r="A115" t="e">
        <f>IF([2]Time!J44&lt;=0,"",CONCATENATE(DAY([2]Time!A44),LOWER([2]Time!B44),"-",[2]Time!J44,", "))</f>
        <v>#REF!</v>
      </c>
    </row>
    <row r="116" spans="1:12" x14ac:dyDescent="0.2">
      <c r="A116" t="e">
        <f>IF([2]Time!J45&lt;=0,"",CONCATENATE(DAY([2]Time!A45),LOWER([2]Time!B45),"-",[2]Time!J45,", "))</f>
        <v>#REF!</v>
      </c>
    </row>
    <row r="117" spans="1:12" x14ac:dyDescent="0.2">
      <c r="A117" t="e">
        <f>IF([2]Time!J46&lt;=0,"",CONCATENATE(DAY([2]Time!A46),LOWER([2]Time!B46),"-",[2]Time!J46,", "))</f>
        <v>#REF!</v>
      </c>
    </row>
    <row r="118" spans="1:12" x14ac:dyDescent="0.2">
      <c r="A118" t="e">
        <f>IF([2]Time!J47&lt;=0,"",CONCATENATE(DAY([2]Time!A47),LOWER([2]Time!B47),"-",[2]Time!J47,", "))</f>
        <v>#REF!</v>
      </c>
    </row>
    <row r="119" spans="1:12" x14ac:dyDescent="0.2">
      <c r="A119" s="191" t="s">
        <v>62</v>
      </c>
      <c r="B119" s="191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</row>
    <row r="120" spans="1:12" x14ac:dyDescent="0.2">
      <c r="A120" t="e">
        <f>IF([2]Time!K16&lt;=0,"",CONCATENATE(DAY([2]Time!A16),LOWER([2]Time!B16),"-",[2]Time!K16,", "))</f>
        <v>#REF!</v>
      </c>
      <c r="B120" t="e">
        <f>CONCATENATE(A120,A121,A122,A123,A124,A125,A126,A127,A128,A129,A130,A131,A132,A133,A134,A135)</f>
        <v>#REF!</v>
      </c>
    </row>
    <row r="121" spans="1:12" x14ac:dyDescent="0.2">
      <c r="A121" t="e">
        <f>IF([2]Time!K17&lt;=0,"",CONCATENATE(DAY([2]Time!A17),LOWER([2]Time!B17),"-",[2]Time!K17,", "))</f>
        <v>#REF!</v>
      </c>
      <c r="B121" t="e">
        <f>CONCATENATE(A136,A137,A138,A139,A140,A141,A142,A143,A144,A145,A146,A147,A148,A149,A150,A151)</f>
        <v>#REF!</v>
      </c>
    </row>
    <row r="122" spans="1:12" x14ac:dyDescent="0.2">
      <c r="A122" t="e">
        <f>IF([2]Time!K18&lt;=0,"",CONCATENATE(DAY([2]Time!A18),LOWER([2]Time!B18),"-",[2]Time!K18,", "))</f>
        <v>#REF!</v>
      </c>
    </row>
    <row r="123" spans="1:12" x14ac:dyDescent="0.2">
      <c r="A123" t="e">
        <f>IF([2]Time!K19&lt;=0,"",CONCATENATE(DAY([2]Time!A19),LOWER([2]Time!B19),"-",[2]Time!K19,", "))</f>
        <v>#REF!</v>
      </c>
    </row>
    <row r="124" spans="1:12" x14ac:dyDescent="0.2">
      <c r="A124" t="e">
        <f>IF([2]Time!K20&lt;=0,"",CONCATENATE(DAY([2]Time!A20),LOWER([2]Time!B20),"-",[2]Time!K20,", "))</f>
        <v>#REF!</v>
      </c>
    </row>
    <row r="125" spans="1:12" x14ac:dyDescent="0.2">
      <c r="A125" t="e">
        <f>IF([2]Time!K21&lt;=0,"",CONCATENATE(DAY([2]Time!A21),LOWER([2]Time!B21),"-",[2]Time!K21,", "))</f>
        <v>#REF!</v>
      </c>
    </row>
    <row r="126" spans="1:12" x14ac:dyDescent="0.2">
      <c r="A126" t="e">
        <f>IF([2]Time!K22&lt;=0,"",CONCATENATE(DAY([2]Time!A22),LOWER([2]Time!B22),"-",[2]Time!K22,", "))</f>
        <v>#REF!</v>
      </c>
    </row>
    <row r="127" spans="1:12" x14ac:dyDescent="0.2">
      <c r="A127" t="e">
        <f>IF([2]Time!K23&lt;=0,"",CONCATENATE(DAY([2]Time!A23),LOWER([2]Time!B23),"-",[2]Time!K23,", "))</f>
        <v>#REF!</v>
      </c>
    </row>
    <row r="128" spans="1:12" x14ac:dyDescent="0.2">
      <c r="A128" t="e">
        <f>IF([2]Time!K24&lt;=0,"",CONCATENATE(DAY([2]Time!A24),LOWER([2]Time!B24),"-",[2]Time!K24,", "))</f>
        <v>#REF!</v>
      </c>
    </row>
    <row r="129" spans="1:1" x14ac:dyDescent="0.2">
      <c r="A129" t="e">
        <f>IF([2]Time!K25&lt;=0,"",CONCATENATE(DAY([2]Time!A25),LOWER([2]Time!B25),"-",[2]Time!K25,", "))</f>
        <v>#REF!</v>
      </c>
    </row>
    <row r="130" spans="1:1" x14ac:dyDescent="0.2">
      <c r="A130" t="e">
        <f>IF([2]Time!K26&lt;=0,"",CONCATENATE(DAY([2]Time!A26),LOWER([2]Time!B26),"-",[2]Time!K26,", "))</f>
        <v>#REF!</v>
      </c>
    </row>
    <row r="131" spans="1:1" x14ac:dyDescent="0.2">
      <c r="A131" t="e">
        <f>IF([2]Time!K27&lt;=0,"",CONCATENATE(DAY([2]Time!A27),LOWER([2]Time!B27),"-",[2]Time!K27,", "))</f>
        <v>#REF!</v>
      </c>
    </row>
    <row r="132" spans="1:1" x14ac:dyDescent="0.2">
      <c r="A132" t="e">
        <f>IF([2]Time!K28&lt;=0,"",CONCATENATE(DAY([2]Time!A28),LOWER([2]Time!B28),"-",[2]Time!K28,", "))</f>
        <v>#REF!</v>
      </c>
    </row>
    <row r="133" spans="1:1" x14ac:dyDescent="0.2">
      <c r="A133" t="e">
        <f>IF([2]Time!K29&lt;=0,"",CONCATENATE(DAY([2]Time!A29),LOWER([2]Time!B29),"-",[2]Time!K29,", "))</f>
        <v>#REF!</v>
      </c>
    </row>
    <row r="134" spans="1:1" x14ac:dyDescent="0.2">
      <c r="A134" t="e">
        <f>IF([2]Time!K30&lt;=0,"",CONCATENATE(DAY([2]Time!A30),LOWER([2]Time!B30),"-",[2]Time!K30,", "))</f>
        <v>#REF!</v>
      </c>
    </row>
    <row r="135" spans="1:1" x14ac:dyDescent="0.2">
      <c r="A135" t="e">
        <f>IF([2]Time!K31&lt;=0,"",CONCATENATE(DAY([2]Time!A31),LOWER([2]Time!B31),"-",[2]Time!K31,", "))</f>
        <v>#REF!</v>
      </c>
    </row>
    <row r="136" spans="1:1" x14ac:dyDescent="0.2">
      <c r="A136" t="e">
        <f>IF([2]Time!K32&lt;=0,"",CONCATENATE(DAY([2]Time!A32),LOWER([2]Time!B32),"-",[2]Time!K32,", "))</f>
        <v>#REF!</v>
      </c>
    </row>
    <row r="137" spans="1:1" x14ac:dyDescent="0.2">
      <c r="A137" t="e">
        <f>IF([2]Time!K33&lt;=0,"",CONCATENATE(DAY([2]Time!A33),LOWER([2]Time!B33),"-",[2]Time!K33,", "))</f>
        <v>#REF!</v>
      </c>
    </row>
    <row r="138" spans="1:1" x14ac:dyDescent="0.2">
      <c r="A138" t="e">
        <f>IF([2]Time!K34&lt;=0,"",CONCATENATE(DAY([2]Time!A34),LOWER([2]Time!B34),"-",[2]Time!K34,", "))</f>
        <v>#REF!</v>
      </c>
    </row>
    <row r="139" spans="1:1" x14ac:dyDescent="0.2">
      <c r="A139" t="e">
        <f>IF([2]Time!K35&lt;=0,"",CONCATENATE(DAY([2]Time!A35),LOWER([2]Time!B35),"-",[2]Time!K35,", "))</f>
        <v>#REF!</v>
      </c>
    </row>
    <row r="140" spans="1:1" x14ac:dyDescent="0.2">
      <c r="A140" t="e">
        <f>IF([2]Time!K36&lt;=0,"",CONCATENATE(DAY([2]Time!A36),LOWER([2]Time!B36),"-",[2]Time!K36,", "))</f>
        <v>#REF!</v>
      </c>
    </row>
    <row r="141" spans="1:1" x14ac:dyDescent="0.2">
      <c r="A141" t="e">
        <f>IF([2]Time!K37&lt;=0,"",CONCATENATE(DAY([2]Time!A37),LOWER([2]Time!B37),"-",[2]Time!K37,", "))</f>
        <v>#REF!</v>
      </c>
    </row>
    <row r="142" spans="1:1" x14ac:dyDescent="0.2">
      <c r="A142" t="e">
        <f>IF([2]Time!K38&lt;=0,"",CONCATENATE(DAY([2]Time!A38),LOWER([2]Time!B38),"-",[2]Time!K38,", "))</f>
        <v>#REF!</v>
      </c>
    </row>
    <row r="143" spans="1:1" x14ac:dyDescent="0.2">
      <c r="A143" t="e">
        <f>IF([2]Time!K39&lt;=0,"",CONCATENATE(DAY([2]Time!A39),LOWER([2]Time!B39),"-",[2]Time!K39,", "))</f>
        <v>#REF!</v>
      </c>
    </row>
    <row r="144" spans="1:1" x14ac:dyDescent="0.2">
      <c r="A144" t="e">
        <f>IF([2]Time!K40&lt;=0,"",CONCATENATE(DAY([2]Time!A40),LOWER([2]Time!B40),"-",[2]Time!K40,", "))</f>
        <v>#REF!</v>
      </c>
    </row>
    <row r="145" spans="1:12" x14ac:dyDescent="0.2">
      <c r="A145" t="e">
        <f>IF([2]Time!K41&lt;=0,"",CONCATENATE(DAY([2]Time!A41),LOWER([2]Time!B41),"-",[2]Time!K41,", "))</f>
        <v>#REF!</v>
      </c>
    </row>
    <row r="146" spans="1:12" x14ac:dyDescent="0.2">
      <c r="A146" t="e">
        <f>IF([2]Time!K42&lt;=0,"",CONCATENATE(DAY([2]Time!A42),LOWER([2]Time!B42),"-",[2]Time!K42,", "))</f>
        <v>#REF!</v>
      </c>
    </row>
    <row r="147" spans="1:12" x14ac:dyDescent="0.2">
      <c r="A147" t="e">
        <f>IF([2]Time!K43&lt;=0,"",CONCATENATE(DAY([2]Time!A43),LOWER([2]Time!B43),"-",[2]Time!K43,", "))</f>
        <v>#REF!</v>
      </c>
    </row>
    <row r="148" spans="1:12" x14ac:dyDescent="0.2">
      <c r="A148" t="e">
        <f>IF([2]Time!K44&lt;=0,"",CONCATENATE(DAY([2]Time!A44),LOWER([2]Time!B44),"-",[2]Time!K44,", "))</f>
        <v>#REF!</v>
      </c>
    </row>
    <row r="149" spans="1:12" x14ac:dyDescent="0.2">
      <c r="A149" t="e">
        <f>IF([2]Time!K45&lt;=0,"",CONCATENATE(DAY([2]Time!A45),LOWER([2]Time!B45),"-",[2]Time!K45,", "))</f>
        <v>#REF!</v>
      </c>
    </row>
    <row r="150" spans="1:12" x14ac:dyDescent="0.2">
      <c r="A150" t="e">
        <f>IF([2]Time!K46&lt;=0,"",CONCATENATE(DAY([2]Time!A46),LOWER([2]Time!B46),"-",[2]Time!K46,", "))</f>
        <v>#REF!</v>
      </c>
    </row>
    <row r="151" spans="1:12" x14ac:dyDescent="0.2">
      <c r="A151" t="e">
        <f>IF([2]Time!K47&lt;=0,"",CONCATENATE(DAY([2]Time!A47),LOWER([2]Time!B47),"-",[2]Time!K47,", "))</f>
        <v>#REF!</v>
      </c>
    </row>
    <row r="152" spans="1:12" x14ac:dyDescent="0.2">
      <c r="A152" s="191" t="s">
        <v>63</v>
      </c>
      <c r="B152" s="191"/>
      <c r="C152" s="191"/>
      <c r="D152" s="191"/>
      <c r="E152" s="191"/>
      <c r="F152" s="191"/>
      <c r="G152" s="191"/>
      <c r="H152" s="191"/>
      <c r="I152" s="191"/>
      <c r="J152" s="191"/>
      <c r="K152" s="191"/>
      <c r="L152" s="191"/>
    </row>
    <row r="153" spans="1:12" x14ac:dyDescent="0.2">
      <c r="A153" t="e">
        <f>IF([2]Time!L16&lt;=0,"",CONCATENATE(DAY([2]Time!A16),LOWER([2]Time!B16),"-",[2]Time!L16,", "))</f>
        <v>#REF!</v>
      </c>
      <c r="B153" t="e">
        <f>CONCATENATE(A153,A154,A155,A156,A157,A158,A159,A160,A161,A162,A163,A164,A165,A166,A167,A168)</f>
        <v>#REF!</v>
      </c>
    </row>
    <row r="154" spans="1:12" x14ac:dyDescent="0.2">
      <c r="A154" t="e">
        <f>IF([2]Time!L17&lt;=0,"",CONCATENATE(DAY([2]Time!A17),LOWER([2]Time!B17),"-",[2]Time!L17,", "))</f>
        <v>#REF!</v>
      </c>
      <c r="B154" t="e">
        <f>CONCATENATE(A169,A170,A171,A172,A173,A174,A175,A176,A177,A178,A179,A180,A181,A182,A183,A184)</f>
        <v>#REF!</v>
      </c>
    </row>
    <row r="155" spans="1:12" x14ac:dyDescent="0.2">
      <c r="A155" t="e">
        <f>IF([2]Time!L18&lt;=0,"",CONCATENATE(DAY([2]Time!A18),LOWER([2]Time!B18),"-",[2]Time!L18,", "))</f>
        <v>#REF!</v>
      </c>
    </row>
    <row r="156" spans="1:12" x14ac:dyDescent="0.2">
      <c r="A156" t="e">
        <f>IF([2]Time!L19&lt;=0,"",CONCATENATE(DAY([2]Time!A19),LOWER([2]Time!B19),"-",[2]Time!L19,", "))</f>
        <v>#REF!</v>
      </c>
    </row>
    <row r="157" spans="1:12" x14ac:dyDescent="0.2">
      <c r="A157" t="e">
        <f>IF([2]Time!L20&lt;=0,"",CONCATENATE(DAY([2]Time!A20),LOWER([2]Time!B20),"-",[2]Time!L20,", "))</f>
        <v>#REF!</v>
      </c>
    </row>
    <row r="158" spans="1:12" x14ac:dyDescent="0.2">
      <c r="A158" t="e">
        <f>IF([2]Time!L21&lt;=0,"",CONCATENATE(DAY([2]Time!A21),LOWER([2]Time!B21),"-",[2]Time!L21,", "))</f>
        <v>#REF!</v>
      </c>
    </row>
    <row r="159" spans="1:12" x14ac:dyDescent="0.2">
      <c r="A159" t="e">
        <f>IF([2]Time!L22&lt;=0,"",CONCATENATE(DAY([2]Time!A22),LOWER([2]Time!B22),"-",[2]Time!L22,", "))</f>
        <v>#REF!</v>
      </c>
    </row>
    <row r="160" spans="1:12" x14ac:dyDescent="0.2">
      <c r="A160" t="e">
        <f>IF([2]Time!L23&lt;=0,"",CONCATENATE(DAY([2]Time!A23),LOWER([2]Time!B23),"-",[2]Time!L23,", "))</f>
        <v>#REF!</v>
      </c>
    </row>
    <row r="161" spans="1:1" x14ac:dyDescent="0.2">
      <c r="A161" t="e">
        <f>IF([2]Time!L24&lt;=0,"",CONCATENATE(DAY([2]Time!A24),LOWER([2]Time!B24),"-",[2]Time!L24,", "))</f>
        <v>#REF!</v>
      </c>
    </row>
    <row r="162" spans="1:1" x14ac:dyDescent="0.2">
      <c r="A162" t="e">
        <f>IF([2]Time!L25&lt;=0,"",CONCATENATE(DAY([2]Time!A25),LOWER([2]Time!B25),"-",[2]Time!L25,", "))</f>
        <v>#REF!</v>
      </c>
    </row>
    <row r="163" spans="1:1" x14ac:dyDescent="0.2">
      <c r="A163" t="e">
        <f>IF([2]Time!L26&lt;=0,"",CONCATENATE(DAY([2]Time!A26),LOWER([2]Time!B26),"-",[2]Time!L26,", "))</f>
        <v>#REF!</v>
      </c>
    </row>
    <row r="164" spans="1:1" x14ac:dyDescent="0.2">
      <c r="A164" t="e">
        <f>IF([2]Time!L27&lt;=0,"",CONCATENATE(DAY([2]Time!A27),LOWER([2]Time!B27),"-",[2]Time!L27,", "))</f>
        <v>#REF!</v>
      </c>
    </row>
    <row r="165" spans="1:1" x14ac:dyDescent="0.2">
      <c r="A165" t="e">
        <f>IF([2]Time!L28&lt;=0,"",CONCATENATE(DAY([2]Time!A28),LOWER([2]Time!B28),"-",[2]Time!L28,", "))</f>
        <v>#REF!</v>
      </c>
    </row>
    <row r="166" spans="1:1" x14ac:dyDescent="0.2">
      <c r="A166" t="e">
        <f>IF([2]Time!L29&lt;=0,"",CONCATENATE(DAY([2]Time!A29),LOWER([2]Time!B29),"-",[2]Time!L29,", "))</f>
        <v>#REF!</v>
      </c>
    </row>
    <row r="167" spans="1:1" x14ac:dyDescent="0.2">
      <c r="A167" t="e">
        <f>IF([2]Time!L30&lt;=0,"",CONCATENATE(DAY([2]Time!A30),LOWER([2]Time!B30),"-",[2]Time!L30,", "))</f>
        <v>#REF!</v>
      </c>
    </row>
    <row r="168" spans="1:1" x14ac:dyDescent="0.2">
      <c r="A168" t="e">
        <f>IF([2]Time!L31&lt;=0,"",CONCATENATE(DAY([2]Time!A31),LOWER([2]Time!B31),"-",[2]Time!L31,", "))</f>
        <v>#REF!</v>
      </c>
    </row>
    <row r="169" spans="1:1" x14ac:dyDescent="0.2">
      <c r="A169" t="e">
        <f>IF([2]Time!L32&lt;=0,"",CONCATENATE(DAY([2]Time!A32),LOWER([2]Time!B32),"-",[2]Time!L32,", "))</f>
        <v>#REF!</v>
      </c>
    </row>
    <row r="170" spans="1:1" x14ac:dyDescent="0.2">
      <c r="A170" t="e">
        <f>IF([2]Time!L33&lt;=0,"",CONCATENATE(DAY([2]Time!A33),LOWER([2]Time!B33),"-",[2]Time!L33,", "))</f>
        <v>#REF!</v>
      </c>
    </row>
    <row r="171" spans="1:1" x14ac:dyDescent="0.2">
      <c r="A171" t="e">
        <f>IF([2]Time!L34&lt;=0,"",CONCATENATE(DAY([2]Time!A34),LOWER([2]Time!B34),"-",[2]Time!L34,", "))</f>
        <v>#REF!</v>
      </c>
    </row>
    <row r="172" spans="1:1" x14ac:dyDescent="0.2">
      <c r="A172" t="e">
        <f>IF([2]Time!L35&lt;=0,"",CONCATENATE(DAY([2]Time!A35),LOWER([2]Time!B35),"-",[2]Time!L35,", "))</f>
        <v>#REF!</v>
      </c>
    </row>
    <row r="173" spans="1:1" x14ac:dyDescent="0.2">
      <c r="A173" t="e">
        <f>IF([2]Time!L36&lt;=0,"",CONCATENATE(DAY([2]Time!A36),LOWER([2]Time!B36),"-",[2]Time!L36,", "))</f>
        <v>#REF!</v>
      </c>
    </row>
    <row r="174" spans="1:1" x14ac:dyDescent="0.2">
      <c r="A174" t="e">
        <f>IF([2]Time!L37&lt;=0,"",CONCATENATE(DAY([2]Time!A37),LOWER([2]Time!B37),"-",[2]Time!L37,", "))</f>
        <v>#REF!</v>
      </c>
    </row>
    <row r="175" spans="1:1" x14ac:dyDescent="0.2">
      <c r="A175" t="e">
        <f>IF([2]Time!L38&lt;=0,"",CONCATENATE(DAY([2]Time!A38),LOWER([2]Time!B38),"-",[2]Time!L38,", "))</f>
        <v>#REF!</v>
      </c>
    </row>
    <row r="176" spans="1:1" x14ac:dyDescent="0.2">
      <c r="A176" t="e">
        <f>IF([2]Time!L39&lt;=0,"",CONCATENATE(DAY([2]Time!A39),LOWER([2]Time!B39),"-",[2]Time!L39,", "))</f>
        <v>#REF!</v>
      </c>
    </row>
    <row r="177" spans="1:12" x14ac:dyDescent="0.2">
      <c r="A177" t="e">
        <f>IF([2]Time!L40&lt;=0,"",CONCATENATE(DAY([2]Time!A40),LOWER([2]Time!B40),"-",[2]Time!L40,", "))</f>
        <v>#REF!</v>
      </c>
    </row>
    <row r="178" spans="1:12" x14ac:dyDescent="0.2">
      <c r="A178" t="e">
        <f>IF([2]Time!L41&lt;=0,"",CONCATENATE(DAY([2]Time!A41),LOWER([2]Time!B41),"-",[2]Time!L41,", "))</f>
        <v>#REF!</v>
      </c>
    </row>
    <row r="179" spans="1:12" x14ac:dyDescent="0.2">
      <c r="A179" t="e">
        <f>IF([2]Time!L42&lt;=0,"",CONCATENATE(DAY([2]Time!A42),LOWER([2]Time!B42),"-",[2]Time!L42,", "))</f>
        <v>#REF!</v>
      </c>
    </row>
    <row r="180" spans="1:12" x14ac:dyDescent="0.2">
      <c r="A180" t="e">
        <f>IF([2]Time!L43&lt;=0,"",CONCATENATE(DAY([2]Time!A43),LOWER([2]Time!B43),"-",[2]Time!L43,", "))</f>
        <v>#REF!</v>
      </c>
    </row>
    <row r="181" spans="1:12" x14ac:dyDescent="0.2">
      <c r="A181" t="e">
        <f>IF([2]Time!L44&lt;=0,"",CONCATENATE(DAY([2]Time!A44),LOWER([2]Time!B44),"-",[2]Time!L44,", "))</f>
        <v>#REF!</v>
      </c>
    </row>
    <row r="182" spans="1:12" x14ac:dyDescent="0.2">
      <c r="A182" t="e">
        <f>IF([2]Time!L45&lt;=0,"",CONCATENATE(DAY([2]Time!A45),LOWER([2]Time!B45),"-",[2]Time!L45,", "))</f>
        <v>#REF!</v>
      </c>
    </row>
    <row r="183" spans="1:12" x14ac:dyDescent="0.2">
      <c r="A183" t="e">
        <f>IF([2]Time!L46&lt;=0,"",CONCATENATE(DAY([2]Time!A46),LOWER([2]Time!B46),"-",[2]Time!L46,", "))</f>
        <v>#REF!</v>
      </c>
    </row>
    <row r="184" spans="1:12" x14ac:dyDescent="0.2">
      <c r="A184" t="e">
        <f>IF([2]Time!L47&lt;=0,"",CONCATENATE(DAY([2]Time!A47),LOWER([2]Time!B47),"-",[2]Time!L47,", "))</f>
        <v>#REF!</v>
      </c>
    </row>
    <row r="185" spans="1:12" x14ac:dyDescent="0.2">
      <c r="A185" s="191" t="s">
        <v>64</v>
      </c>
      <c r="B185" s="191"/>
      <c r="C185" s="191"/>
      <c r="D185" s="191"/>
      <c r="E185" s="191"/>
      <c r="F185" s="191"/>
      <c r="G185" s="191"/>
      <c r="H185" s="191"/>
      <c r="I185" s="191"/>
      <c r="J185" s="191"/>
      <c r="K185" s="191"/>
      <c r="L185" s="191"/>
    </row>
    <row r="186" spans="1:12" x14ac:dyDescent="0.2">
      <c r="A186" t="e">
        <f>IF([2]Time!M16&lt;=0,"",CONCATENATE(DAY([2]Time!A16),LOWER([2]Time!B16),"-",[2]Time!M16,", "))</f>
        <v>#REF!</v>
      </c>
      <c r="B186" t="e">
        <f>CONCATENATE(A186,A187,A188,A189,A190,A191,A192,A193,A194,A195,A196,A197,A198,A199,A200,A201)</f>
        <v>#REF!</v>
      </c>
    </row>
    <row r="187" spans="1:12" x14ac:dyDescent="0.2">
      <c r="A187" t="e">
        <f>IF([2]Time!M17&lt;=0,"",CONCATENATE(DAY([2]Time!A17),LOWER([2]Time!B17),"-",[2]Time!M17,", "))</f>
        <v>#REF!</v>
      </c>
      <c r="B187" t="e">
        <f>CONCATENATE(A202,A203,A204,A205,A206,A207,A208,A209,A210,A211,A212,A213,A214,A215,A216,A217)</f>
        <v>#REF!</v>
      </c>
    </row>
    <row r="188" spans="1:12" x14ac:dyDescent="0.2">
      <c r="A188" t="e">
        <f>IF([2]Time!M18&lt;=0,"",CONCATENATE(DAY([2]Time!A18),LOWER([2]Time!B18),"-",[2]Time!M18,", "))</f>
        <v>#REF!</v>
      </c>
    </row>
    <row r="189" spans="1:12" x14ac:dyDescent="0.2">
      <c r="A189" t="e">
        <f>IF([2]Time!M19&lt;=0,"",CONCATENATE(DAY([2]Time!A19),LOWER([2]Time!B19),"-",[2]Time!M19,", "))</f>
        <v>#REF!</v>
      </c>
    </row>
    <row r="190" spans="1:12" x14ac:dyDescent="0.2">
      <c r="A190" t="e">
        <f>IF([2]Time!M20&lt;=0,"",CONCATENATE(DAY([2]Time!A20),LOWER([2]Time!B20),"-",[2]Time!M20,", "))</f>
        <v>#REF!</v>
      </c>
    </row>
    <row r="191" spans="1:12" x14ac:dyDescent="0.2">
      <c r="A191" t="e">
        <f>IF([2]Time!M21&lt;=0,"",CONCATENATE(DAY([2]Time!A21),LOWER([2]Time!B21),"-",[2]Time!M21,", "))</f>
        <v>#REF!</v>
      </c>
    </row>
    <row r="192" spans="1:12" x14ac:dyDescent="0.2">
      <c r="A192" t="e">
        <f>IF([2]Time!M22&lt;=0,"",CONCATENATE(DAY([2]Time!A22),LOWER([2]Time!B22),"-",[2]Time!M22,", "))</f>
        <v>#REF!</v>
      </c>
    </row>
    <row r="193" spans="1:1" x14ac:dyDescent="0.2">
      <c r="A193" t="e">
        <f>IF([2]Time!M23&lt;=0,"",CONCATENATE(DAY([2]Time!A23),LOWER([2]Time!B23),"-",[2]Time!M23,", "))</f>
        <v>#REF!</v>
      </c>
    </row>
    <row r="194" spans="1:1" x14ac:dyDescent="0.2">
      <c r="A194" t="e">
        <f>IF([2]Time!M24&lt;=0,"",CONCATENATE(DAY([2]Time!A24),LOWER([2]Time!B24),"-",[2]Time!M24,", "))</f>
        <v>#REF!</v>
      </c>
    </row>
    <row r="195" spans="1:1" x14ac:dyDescent="0.2">
      <c r="A195" t="e">
        <f>IF([2]Time!M25&lt;=0,"",CONCATENATE(DAY([2]Time!A25),LOWER([2]Time!B25),"-",[2]Time!M25,", "))</f>
        <v>#REF!</v>
      </c>
    </row>
    <row r="196" spans="1:1" x14ac:dyDescent="0.2">
      <c r="A196" t="e">
        <f>IF([2]Time!M26&lt;=0,"",CONCATENATE(DAY([2]Time!A26),LOWER([2]Time!B26),"-",[2]Time!M26,", "))</f>
        <v>#REF!</v>
      </c>
    </row>
    <row r="197" spans="1:1" x14ac:dyDescent="0.2">
      <c r="A197" t="e">
        <f>IF([2]Time!M27&lt;=0,"",CONCATENATE(DAY([2]Time!A27),LOWER([2]Time!B27),"-",[2]Time!M27,", "))</f>
        <v>#REF!</v>
      </c>
    </row>
    <row r="198" spans="1:1" x14ac:dyDescent="0.2">
      <c r="A198" t="e">
        <f>IF([2]Time!M28&lt;=0,"",CONCATENATE(DAY([2]Time!A28),LOWER([2]Time!B28),"-",[2]Time!M28,", "))</f>
        <v>#REF!</v>
      </c>
    </row>
    <row r="199" spans="1:1" x14ac:dyDescent="0.2">
      <c r="A199" t="e">
        <f>IF([2]Time!M29&lt;=0,"",CONCATENATE(DAY([2]Time!A29),LOWER([2]Time!B29),"-",[2]Time!M29,", "))</f>
        <v>#REF!</v>
      </c>
    </row>
    <row r="200" spans="1:1" x14ac:dyDescent="0.2">
      <c r="A200" t="e">
        <f>IF([2]Time!M30&lt;=0,"",CONCATENATE(DAY([2]Time!A30),LOWER([2]Time!B30),"-",[2]Time!M30,", "))</f>
        <v>#REF!</v>
      </c>
    </row>
    <row r="201" spans="1:1" x14ac:dyDescent="0.2">
      <c r="A201" t="e">
        <f>IF([2]Time!M31&lt;=0,"",CONCATENATE(DAY([2]Time!A31),LOWER([2]Time!B31),"-",[2]Time!M31,", "))</f>
        <v>#REF!</v>
      </c>
    </row>
    <row r="202" spans="1:1" x14ac:dyDescent="0.2">
      <c r="A202" t="e">
        <f>IF([2]Time!M32&lt;=0,"",CONCATENATE(DAY([2]Time!A32),LOWER([2]Time!B32),"-",[2]Time!M32,", "))</f>
        <v>#REF!</v>
      </c>
    </row>
    <row r="203" spans="1:1" x14ac:dyDescent="0.2">
      <c r="A203" t="e">
        <f>IF([2]Time!M33&lt;=0,"",CONCATENATE(DAY([2]Time!A33),LOWER([2]Time!B33),"-",[2]Time!M33,", "))</f>
        <v>#REF!</v>
      </c>
    </row>
    <row r="204" spans="1:1" x14ac:dyDescent="0.2">
      <c r="A204" t="e">
        <f>IF([2]Time!M34&lt;=0,"",CONCATENATE(DAY([2]Time!A34),LOWER([2]Time!B34),"-",[2]Time!M34,", "))</f>
        <v>#REF!</v>
      </c>
    </row>
    <row r="205" spans="1:1" x14ac:dyDescent="0.2">
      <c r="A205" t="e">
        <f>IF([2]Time!M35&lt;=0,"",CONCATENATE(DAY([2]Time!A35),LOWER([2]Time!B35),"-",[2]Time!M35,", "))</f>
        <v>#REF!</v>
      </c>
    </row>
    <row r="206" spans="1:1" x14ac:dyDescent="0.2">
      <c r="A206" t="e">
        <f>IF([2]Time!M36&lt;=0,"",CONCATENATE(DAY([2]Time!A36),LOWER([2]Time!B36),"-",[2]Time!M36,", "))</f>
        <v>#REF!</v>
      </c>
    </row>
    <row r="207" spans="1:1" x14ac:dyDescent="0.2">
      <c r="A207" t="e">
        <f>IF([2]Time!M37&lt;=0,"",CONCATENATE(DAY([2]Time!A37),LOWER([2]Time!B37),"-",[2]Time!M37,", "))</f>
        <v>#REF!</v>
      </c>
    </row>
    <row r="208" spans="1:1" x14ac:dyDescent="0.2">
      <c r="A208" t="e">
        <f>IF([2]Time!M38&lt;=0,"",CONCATENATE(DAY([2]Time!A38),LOWER([2]Time!B38),"-",[2]Time!M38,", "))</f>
        <v>#REF!</v>
      </c>
    </row>
    <row r="209" spans="1:12" x14ac:dyDescent="0.2">
      <c r="A209" t="e">
        <f>IF([2]Time!M39&lt;=0,"",CONCATENATE(DAY([2]Time!A39),LOWER([2]Time!B39),"-",[2]Time!M39,", "))</f>
        <v>#REF!</v>
      </c>
    </row>
    <row r="210" spans="1:12" x14ac:dyDescent="0.2">
      <c r="A210" t="e">
        <f>IF([2]Time!M40&lt;=0,"",CONCATENATE(DAY([2]Time!A40),LOWER([2]Time!B40),"-",[2]Time!M40,", "))</f>
        <v>#REF!</v>
      </c>
    </row>
    <row r="211" spans="1:12" x14ac:dyDescent="0.2">
      <c r="A211" t="e">
        <f>IF([2]Time!M41&lt;=0,"",CONCATENATE(DAY([2]Time!A41),LOWER([2]Time!B41),"-",[2]Time!M41,", "))</f>
        <v>#REF!</v>
      </c>
    </row>
    <row r="212" spans="1:12" x14ac:dyDescent="0.2">
      <c r="A212" t="e">
        <f>IF([2]Time!M42&lt;=0,"",CONCATENATE(DAY([2]Time!A42),LOWER([2]Time!B42),"-",[2]Time!M42,", "))</f>
        <v>#REF!</v>
      </c>
    </row>
    <row r="213" spans="1:12" x14ac:dyDescent="0.2">
      <c r="A213" t="e">
        <f>IF([2]Time!M43&lt;=0,"",CONCATENATE(DAY([2]Time!A43),LOWER([2]Time!B43),"-",[2]Time!M43,", "))</f>
        <v>#REF!</v>
      </c>
    </row>
    <row r="214" spans="1:12" x14ac:dyDescent="0.2">
      <c r="A214" t="e">
        <f>IF([2]Time!M44&lt;=0,"",CONCATENATE(DAY([2]Time!A44),LOWER([2]Time!B44),"-",[2]Time!M44,", "))</f>
        <v>#REF!</v>
      </c>
    </row>
    <row r="215" spans="1:12" x14ac:dyDescent="0.2">
      <c r="A215" t="e">
        <f>IF([2]Time!M45&lt;=0,"",CONCATENATE(DAY([2]Time!A45),LOWER([2]Time!B45),"-",[2]Time!M45,", "))</f>
        <v>#REF!</v>
      </c>
    </row>
    <row r="216" spans="1:12" x14ac:dyDescent="0.2">
      <c r="A216" t="e">
        <f>IF([2]Time!M46&lt;=0,"",CONCATENATE(DAY([2]Time!A46),LOWER([2]Time!B46),"-",[2]Time!M46,", "))</f>
        <v>#REF!</v>
      </c>
    </row>
    <row r="217" spans="1:12" x14ac:dyDescent="0.2">
      <c r="A217" t="e">
        <f>IF([2]Time!M47&lt;=0,"",CONCATENATE(DAY([2]Time!A47),LOWER([2]Time!B47),"-",[2]Time!M47,", "))</f>
        <v>#REF!</v>
      </c>
    </row>
    <row r="218" spans="1:12" x14ac:dyDescent="0.2">
      <c r="A218" s="191" t="s">
        <v>65</v>
      </c>
      <c r="B218" s="191"/>
      <c r="C218" s="191"/>
      <c r="D218" s="191"/>
      <c r="E218" s="191"/>
      <c r="F218" s="191"/>
      <c r="G218" s="191"/>
      <c r="H218" s="191"/>
      <c r="I218" s="191"/>
      <c r="J218" s="191"/>
      <c r="K218" s="191"/>
      <c r="L218" s="191"/>
    </row>
    <row r="219" spans="1:12" x14ac:dyDescent="0.2">
      <c r="A219" t="e">
        <f>IF([2]Time!N16&lt;=0,"",CONCATENATE(DAY([2]Time!A16),LOWER([2]Time!B16),"-",[2]Time!N16,", "))</f>
        <v>#REF!</v>
      </c>
      <c r="B219" t="e">
        <f>CONCATENATE(A219,A220,A221,A222,A223,A224,A225,A226,A227,A228,A229,A230,A231,A232,A233,A234)</f>
        <v>#REF!</v>
      </c>
    </row>
    <row r="220" spans="1:12" x14ac:dyDescent="0.2">
      <c r="A220" t="e">
        <f>IF([2]Time!N17&lt;=0,"",CONCATENATE(DAY([2]Time!A17),LOWER([2]Time!B17),"-",[2]Time!N17,", "))</f>
        <v>#REF!</v>
      </c>
      <c r="B220" t="e">
        <f>CONCATENATE(A235,A236,A237,A238,A239,A240,A241,A242,A243,A244,A245,A246,A247,A248,A249,A250)</f>
        <v>#REF!</v>
      </c>
    </row>
    <row r="221" spans="1:12" x14ac:dyDescent="0.2">
      <c r="A221" t="e">
        <f>IF([2]Time!N18&lt;=0,"",CONCATENATE(DAY([2]Time!A18),LOWER([2]Time!B18),"-",[2]Time!N18,", "))</f>
        <v>#REF!</v>
      </c>
    </row>
    <row r="222" spans="1:12" x14ac:dyDescent="0.2">
      <c r="A222" t="e">
        <f>IF([2]Time!N19&lt;=0,"",CONCATENATE(DAY([2]Time!A19),LOWER([2]Time!B19),"-",[2]Time!N19,", "))</f>
        <v>#REF!</v>
      </c>
    </row>
    <row r="223" spans="1:12" x14ac:dyDescent="0.2">
      <c r="A223" t="e">
        <f>IF([2]Time!N20&lt;=0,"",CONCATENATE(DAY([2]Time!A20),LOWER([2]Time!B20),"-",[2]Time!N20,", "))</f>
        <v>#REF!</v>
      </c>
    </row>
    <row r="224" spans="1:12" x14ac:dyDescent="0.2">
      <c r="A224" t="e">
        <f>IF([2]Time!N21&lt;=0,"",CONCATENATE(DAY([2]Time!A21),LOWER([2]Time!B21),"-",[2]Time!N21,", "))</f>
        <v>#REF!</v>
      </c>
    </row>
    <row r="225" spans="1:1" x14ac:dyDescent="0.2">
      <c r="A225" t="e">
        <f>IF([2]Time!N22&lt;=0,"",CONCATENATE(DAY([2]Time!A22),LOWER([2]Time!B22),"-",[2]Time!N22,", "))</f>
        <v>#REF!</v>
      </c>
    </row>
    <row r="226" spans="1:1" x14ac:dyDescent="0.2">
      <c r="A226" t="e">
        <f>IF([2]Time!N23&lt;=0,"",CONCATENATE(DAY([2]Time!A23),LOWER([2]Time!B23),"-",[2]Time!N23,", "))</f>
        <v>#REF!</v>
      </c>
    </row>
    <row r="227" spans="1:1" x14ac:dyDescent="0.2">
      <c r="A227" t="e">
        <f>IF([2]Time!N24&lt;=0,"",CONCATENATE(DAY([2]Time!A24),LOWER([2]Time!B24),"-",[2]Time!N24,", "))</f>
        <v>#REF!</v>
      </c>
    </row>
    <row r="228" spans="1:1" x14ac:dyDescent="0.2">
      <c r="A228" t="e">
        <f>IF([2]Time!N25&lt;=0,"",CONCATENATE(DAY([2]Time!A25),LOWER([2]Time!B25),"-",[2]Time!N25,", "))</f>
        <v>#REF!</v>
      </c>
    </row>
    <row r="229" spans="1:1" x14ac:dyDescent="0.2">
      <c r="A229" t="e">
        <f>IF([2]Time!N26&lt;=0,"",CONCATENATE(DAY([2]Time!A26),LOWER([2]Time!B26),"-",[2]Time!N26,", "))</f>
        <v>#REF!</v>
      </c>
    </row>
    <row r="230" spans="1:1" x14ac:dyDescent="0.2">
      <c r="A230" t="e">
        <f>IF([2]Time!N27&lt;=0,"",CONCATENATE(DAY([2]Time!A27),LOWER([2]Time!B27),"-",[2]Time!N27,", "))</f>
        <v>#REF!</v>
      </c>
    </row>
    <row r="231" spans="1:1" x14ac:dyDescent="0.2">
      <c r="A231" t="e">
        <f>IF([2]Time!N28&lt;=0,"",CONCATENATE(DAY([2]Time!A28),LOWER([2]Time!B28),"-",[2]Time!N28,", "))</f>
        <v>#REF!</v>
      </c>
    </row>
    <row r="232" spans="1:1" x14ac:dyDescent="0.2">
      <c r="A232" t="e">
        <f>IF([2]Time!N29&lt;=0,"",CONCATENATE(DAY([2]Time!A29),LOWER([2]Time!B29),"-",[2]Time!N29,", "))</f>
        <v>#REF!</v>
      </c>
    </row>
    <row r="233" spans="1:1" x14ac:dyDescent="0.2">
      <c r="A233" t="e">
        <f>IF([2]Time!N30&lt;=0,"",CONCATENATE(DAY([2]Time!A30),LOWER([2]Time!B30),"-",[2]Time!N30,", "))</f>
        <v>#REF!</v>
      </c>
    </row>
    <row r="234" spans="1:1" x14ac:dyDescent="0.2">
      <c r="A234" t="e">
        <f>IF([2]Time!N31&lt;=0,"",CONCATENATE(DAY([2]Time!A31),LOWER([2]Time!B31),"-",[2]Time!N31,", "))</f>
        <v>#REF!</v>
      </c>
    </row>
    <row r="235" spans="1:1" x14ac:dyDescent="0.2">
      <c r="A235" t="e">
        <f>IF([2]Time!N32&lt;=0,"",CONCATENATE(DAY([2]Time!A32),LOWER([2]Time!B32),"-",[2]Time!N32,", "))</f>
        <v>#REF!</v>
      </c>
    </row>
    <row r="236" spans="1:1" x14ac:dyDescent="0.2">
      <c r="A236" t="e">
        <f>IF([2]Time!N33&lt;=0,"",CONCATENATE(DAY([2]Time!A33),LOWER([2]Time!B33),"-",[2]Time!N33,", "))</f>
        <v>#REF!</v>
      </c>
    </row>
    <row r="237" spans="1:1" x14ac:dyDescent="0.2">
      <c r="A237" t="e">
        <f>IF([2]Time!N34&lt;=0,"",CONCATENATE(DAY([2]Time!A34),LOWER([2]Time!B34),"-",[2]Time!N34,", "))</f>
        <v>#REF!</v>
      </c>
    </row>
    <row r="238" spans="1:1" x14ac:dyDescent="0.2">
      <c r="A238" t="e">
        <f>IF([2]Time!N35&lt;=0,"",CONCATENATE(DAY([2]Time!A35),LOWER([2]Time!B35),"-",[2]Time!N35,", "))</f>
        <v>#REF!</v>
      </c>
    </row>
    <row r="239" spans="1:1" x14ac:dyDescent="0.2">
      <c r="A239" t="e">
        <f>IF([2]Time!N36&lt;=0,"",CONCATENATE(DAY([2]Time!A36),LOWER([2]Time!B36),"-",[2]Time!N36,", "))</f>
        <v>#REF!</v>
      </c>
    </row>
    <row r="240" spans="1:1" x14ac:dyDescent="0.2">
      <c r="A240" t="e">
        <f>IF([2]Time!N37&lt;=0,"",CONCATENATE(DAY([2]Time!A37),LOWER([2]Time!B37),"-",[2]Time!N37,", "))</f>
        <v>#REF!</v>
      </c>
    </row>
    <row r="241" spans="1:12" x14ac:dyDescent="0.2">
      <c r="A241" t="e">
        <f>IF([2]Time!N38&lt;=0,"",CONCATENATE(DAY([2]Time!A38),LOWER([2]Time!B38),"-",[2]Time!N38,", "))</f>
        <v>#REF!</v>
      </c>
    </row>
    <row r="242" spans="1:12" x14ac:dyDescent="0.2">
      <c r="A242" t="e">
        <f>IF([2]Time!N39&lt;=0,"",CONCATENATE(DAY([2]Time!A39),LOWER([2]Time!B39),"-",[2]Time!N39,", "))</f>
        <v>#REF!</v>
      </c>
    </row>
    <row r="243" spans="1:12" x14ac:dyDescent="0.2">
      <c r="A243" t="e">
        <f>IF([2]Time!N40&lt;=0,"",CONCATENATE(DAY([2]Time!A40),LOWER([2]Time!B40),"-",[2]Time!N40,", "))</f>
        <v>#REF!</v>
      </c>
    </row>
    <row r="244" spans="1:12" x14ac:dyDescent="0.2">
      <c r="A244" t="e">
        <f>IF([2]Time!N41&lt;=0,"",CONCATENATE(DAY([2]Time!A41),LOWER([2]Time!B41),"-",[2]Time!N41,", "))</f>
        <v>#REF!</v>
      </c>
    </row>
    <row r="245" spans="1:12" x14ac:dyDescent="0.2">
      <c r="A245" t="e">
        <f>IF([2]Time!N42&lt;=0,"",CONCATENATE(DAY([2]Time!A42),LOWER([2]Time!B42),"-",[2]Time!N42,", "))</f>
        <v>#REF!</v>
      </c>
    </row>
    <row r="246" spans="1:12" x14ac:dyDescent="0.2">
      <c r="A246" t="e">
        <f>IF([2]Time!N43&lt;=0,"",CONCATENATE(DAY([2]Time!A43),LOWER([2]Time!B43),"-",[2]Time!N43,", "))</f>
        <v>#REF!</v>
      </c>
    </row>
    <row r="247" spans="1:12" x14ac:dyDescent="0.2">
      <c r="A247" t="e">
        <f>IF([2]Time!N44&lt;=0,"",CONCATENATE(DAY([2]Time!A44),LOWER([2]Time!B44),"-",[2]Time!N44,", "))</f>
        <v>#REF!</v>
      </c>
    </row>
    <row r="248" spans="1:12" x14ac:dyDescent="0.2">
      <c r="A248" t="e">
        <f>IF([2]Time!N45&lt;=0,"",CONCATENATE(DAY([2]Time!A45),LOWER([2]Time!B45),"-",[2]Time!N45,", "))</f>
        <v>#REF!</v>
      </c>
    </row>
    <row r="249" spans="1:12" x14ac:dyDescent="0.2">
      <c r="A249" t="e">
        <f>IF([2]Time!N46&lt;=0,"",CONCATENATE(DAY([2]Time!A46),LOWER([2]Time!B46),"-",[2]Time!N46,", "))</f>
        <v>#REF!</v>
      </c>
    </row>
    <row r="250" spans="1:12" x14ac:dyDescent="0.2">
      <c r="A250" t="e">
        <f>IF([2]Time!N47&lt;=0,"",CONCATENATE(DAY([2]Time!A47),LOWER([2]Time!B47),"-",[2]Time!N47,", "))</f>
        <v>#REF!</v>
      </c>
    </row>
    <row r="251" spans="1:12" x14ac:dyDescent="0.2">
      <c r="A251" s="191" t="s">
        <v>66</v>
      </c>
      <c r="B251" s="191"/>
      <c r="C251" s="191"/>
      <c r="D251" s="191"/>
      <c r="E251" s="191"/>
      <c r="F251" s="191"/>
      <c r="G251" s="191"/>
      <c r="H251" s="191"/>
      <c r="I251" s="191"/>
      <c r="J251" s="191"/>
      <c r="K251" s="191"/>
      <c r="L251" s="191"/>
    </row>
    <row r="252" spans="1:12" x14ac:dyDescent="0.2">
      <c r="A252" t="e">
        <f>IF([2]Time!P16&lt;=0,"",CONCATENATE(DAY([2]Time!A16),LOWER([2]Time!B16),"-",[2]Time!P16,", "))</f>
        <v>#REF!</v>
      </c>
      <c r="B252" t="e">
        <f>CONCATENATE(A252,A253,A254,A255,A256,A257,A258,A259,A260,A261,A262,A263,A264,A265,A266,A267)</f>
        <v>#REF!</v>
      </c>
    </row>
    <row r="253" spans="1:12" x14ac:dyDescent="0.2">
      <c r="A253" t="e">
        <f>IF([2]Time!P17&lt;=0,"",CONCATENATE(DAY([2]Time!A17),LOWER([2]Time!B17),"-",[2]Time!P17,", "))</f>
        <v>#REF!</v>
      </c>
      <c r="B253" t="e">
        <f>CONCATENATE(A268,A269,A270,A271,A272,A273,A274,A275,A276,A277,A278,A279,A280,A281,A282,A283)</f>
        <v>#REF!</v>
      </c>
    </row>
    <row r="254" spans="1:12" x14ac:dyDescent="0.2">
      <c r="A254" t="e">
        <f>IF([2]Time!P18&lt;=0,"",CONCATENATE(DAY([2]Time!A18),LOWER([2]Time!B18),"-",[2]Time!P18,", "))</f>
        <v>#REF!</v>
      </c>
    </row>
    <row r="255" spans="1:12" x14ac:dyDescent="0.2">
      <c r="A255" t="e">
        <f>IF([2]Time!P19&lt;=0,"",CONCATENATE(DAY([2]Time!A19),LOWER([2]Time!B19),"-",[2]Time!P19,", "))</f>
        <v>#REF!</v>
      </c>
    </row>
    <row r="256" spans="1:12" x14ac:dyDescent="0.2">
      <c r="A256" t="e">
        <f>IF([2]Time!P20&lt;=0,"",CONCATENATE(DAY([2]Time!A20),LOWER([2]Time!B20),"-",[2]Time!P20,", "))</f>
        <v>#REF!</v>
      </c>
    </row>
    <row r="257" spans="1:1" x14ac:dyDescent="0.2">
      <c r="A257" t="e">
        <f>IF([2]Time!P21&lt;=0,"",CONCATENATE(DAY([2]Time!A21),LOWER([2]Time!B21),"-",[2]Time!P21,", "))</f>
        <v>#REF!</v>
      </c>
    </row>
    <row r="258" spans="1:1" x14ac:dyDescent="0.2">
      <c r="A258" t="e">
        <f>IF([2]Time!P22&lt;=0,"",CONCATENATE(DAY([2]Time!A22),LOWER([2]Time!B22),"-",[2]Time!P22,", "))</f>
        <v>#REF!</v>
      </c>
    </row>
    <row r="259" spans="1:1" x14ac:dyDescent="0.2">
      <c r="A259" t="e">
        <f>IF([2]Time!P23&lt;=0,"",CONCATENATE(DAY([2]Time!A23),LOWER([2]Time!B23),"-",[2]Time!P23,", "))</f>
        <v>#REF!</v>
      </c>
    </row>
    <row r="260" spans="1:1" x14ac:dyDescent="0.2">
      <c r="A260" t="e">
        <f>IF([2]Time!P24&lt;=0,"",CONCATENATE(DAY([2]Time!A24),LOWER([2]Time!B24),"-",[2]Time!P24,", "))</f>
        <v>#REF!</v>
      </c>
    </row>
    <row r="261" spans="1:1" x14ac:dyDescent="0.2">
      <c r="A261" t="e">
        <f>IF([2]Time!P25&lt;=0,"",CONCATENATE(DAY([2]Time!A25),LOWER([2]Time!B25),"-",[2]Time!P25,", "))</f>
        <v>#REF!</v>
      </c>
    </row>
    <row r="262" spans="1:1" x14ac:dyDescent="0.2">
      <c r="A262" t="e">
        <f>IF([2]Time!P26&lt;=0,"",CONCATENATE(DAY([2]Time!A26),LOWER([2]Time!B26),"-",[2]Time!P26,", "))</f>
        <v>#REF!</v>
      </c>
    </row>
    <row r="263" spans="1:1" x14ac:dyDescent="0.2">
      <c r="A263" t="e">
        <f>IF([2]Time!P27&lt;=0,"",CONCATENATE(DAY([2]Time!A27),LOWER([2]Time!B27),"-",[2]Time!P27,", "))</f>
        <v>#REF!</v>
      </c>
    </row>
    <row r="264" spans="1:1" x14ac:dyDescent="0.2">
      <c r="A264" t="e">
        <f>IF([2]Time!P28&lt;=0,"",CONCATENATE(DAY([2]Time!A28),LOWER([2]Time!B28),"-",[2]Time!P28,", "))</f>
        <v>#REF!</v>
      </c>
    </row>
    <row r="265" spans="1:1" x14ac:dyDescent="0.2">
      <c r="A265" t="e">
        <f>IF([2]Time!P29&lt;=0,"",CONCATENATE(DAY([2]Time!A29),LOWER([2]Time!B29),"-",[2]Time!P29,", "))</f>
        <v>#REF!</v>
      </c>
    </row>
    <row r="266" spans="1:1" x14ac:dyDescent="0.2">
      <c r="A266" t="e">
        <f>IF([2]Time!P30&lt;=0,"",CONCATENATE(DAY([2]Time!A30),LOWER([2]Time!B30),"-",[2]Time!P30,", "))</f>
        <v>#REF!</v>
      </c>
    </row>
    <row r="267" spans="1:1" x14ac:dyDescent="0.2">
      <c r="A267" t="e">
        <f>IF([2]Time!P31&lt;=0,"",CONCATENATE(DAY([2]Time!A31),LOWER([2]Time!B31),"-",[2]Time!P31,", "))</f>
        <v>#REF!</v>
      </c>
    </row>
    <row r="268" spans="1:1" x14ac:dyDescent="0.2">
      <c r="A268" t="e">
        <f>IF([2]Time!P32&lt;=0,"",CONCATENATE(DAY([2]Time!A32),LOWER([2]Time!B32),"-",[2]Time!P32,", "))</f>
        <v>#REF!</v>
      </c>
    </row>
    <row r="269" spans="1:1" x14ac:dyDescent="0.2">
      <c r="A269" t="e">
        <f>IF([2]Time!P33&lt;=0,"",CONCATENATE(DAY([2]Time!A33),LOWER([2]Time!B33),"-",[2]Time!P33,", "))</f>
        <v>#REF!</v>
      </c>
    </row>
    <row r="270" spans="1:1" x14ac:dyDescent="0.2">
      <c r="A270" t="e">
        <f>IF([2]Time!P34&lt;=0,"",CONCATENATE(DAY([2]Time!A34),LOWER([2]Time!B34),"-",[2]Time!P34,", "))</f>
        <v>#REF!</v>
      </c>
    </row>
    <row r="271" spans="1:1" x14ac:dyDescent="0.2">
      <c r="A271" t="e">
        <f>IF([2]Time!P35&lt;=0,"",CONCATENATE(DAY([2]Time!A35),LOWER([2]Time!B35),"-",[2]Time!P35,", "))</f>
        <v>#REF!</v>
      </c>
    </row>
    <row r="272" spans="1:1" x14ac:dyDescent="0.2">
      <c r="A272" t="e">
        <f>IF([2]Time!P36&lt;=0,"",CONCATENATE(DAY([2]Time!A36),LOWER([2]Time!B36),"-",[2]Time!P36,", "))</f>
        <v>#REF!</v>
      </c>
    </row>
    <row r="273" spans="1:12" x14ac:dyDescent="0.2">
      <c r="A273" t="e">
        <f>IF([2]Time!P37&lt;=0,"",CONCATENATE(DAY([2]Time!A37),LOWER([2]Time!B37),"-",[2]Time!P37,", "))</f>
        <v>#REF!</v>
      </c>
    </row>
    <row r="274" spans="1:12" x14ac:dyDescent="0.2">
      <c r="A274" t="e">
        <f>IF([2]Time!P38&lt;=0,"",CONCATENATE(DAY([2]Time!A38),LOWER([2]Time!B38),"-",[2]Time!P38,", "))</f>
        <v>#REF!</v>
      </c>
    </row>
    <row r="275" spans="1:12" x14ac:dyDescent="0.2">
      <c r="A275" t="e">
        <f>IF([2]Time!P39&lt;=0,"",CONCATENATE(DAY([2]Time!A39),LOWER([2]Time!B39),"-",[2]Time!P39,", "))</f>
        <v>#REF!</v>
      </c>
    </row>
    <row r="276" spans="1:12" x14ac:dyDescent="0.2">
      <c r="A276" t="e">
        <f>IF([2]Time!P40&lt;=0,"",CONCATENATE(DAY([2]Time!A40),LOWER([2]Time!B40),"-",[2]Time!P40,", "))</f>
        <v>#REF!</v>
      </c>
    </row>
    <row r="277" spans="1:12" x14ac:dyDescent="0.2">
      <c r="A277" t="e">
        <f>IF([2]Time!P41&lt;=0,"",CONCATENATE(DAY([2]Time!A41),LOWER([2]Time!B41),"-",[2]Time!P41,", "))</f>
        <v>#REF!</v>
      </c>
    </row>
    <row r="278" spans="1:12" x14ac:dyDescent="0.2">
      <c r="A278" t="e">
        <f>IF([2]Time!P42&lt;=0,"",CONCATENATE(DAY([2]Time!A42),LOWER([2]Time!B42),"-",[2]Time!P42,", "))</f>
        <v>#REF!</v>
      </c>
    </row>
    <row r="279" spans="1:12" x14ac:dyDescent="0.2">
      <c r="A279" t="e">
        <f>IF([2]Time!P43&lt;=0,"",CONCATENATE(DAY([2]Time!A43),LOWER([2]Time!B43),"-",[2]Time!P43,", "))</f>
        <v>#REF!</v>
      </c>
    </row>
    <row r="280" spans="1:12" x14ac:dyDescent="0.2">
      <c r="A280" t="e">
        <f>IF([2]Time!P44&lt;=0,"",CONCATENATE(DAY([2]Time!A44),LOWER([2]Time!B44),"-",[2]Time!P44,", "))</f>
        <v>#REF!</v>
      </c>
    </row>
    <row r="281" spans="1:12" x14ac:dyDescent="0.2">
      <c r="A281" t="e">
        <f>IF([2]Time!P45&lt;=0,"",CONCATENATE(DAY([2]Time!A45),LOWER([2]Time!B45),"-",[2]Time!P45,", "))</f>
        <v>#REF!</v>
      </c>
    </row>
    <row r="282" spans="1:12" x14ac:dyDescent="0.2">
      <c r="A282" t="e">
        <f>IF([2]Time!P46&lt;=0,"",CONCATENATE(DAY([2]Time!A46),LOWER([2]Time!B46),"-",[2]Time!P46,", "))</f>
        <v>#REF!</v>
      </c>
    </row>
    <row r="283" spans="1:12" x14ac:dyDescent="0.2">
      <c r="A283" t="e">
        <f>IF([2]Time!P47&lt;=0,"",CONCATENATE(DAY([2]Time!A47),LOWER([2]Time!B47),"-",[2]Time!P47,", "))</f>
        <v>#REF!</v>
      </c>
    </row>
    <row r="284" spans="1:12" x14ac:dyDescent="0.2">
      <c r="A284" s="191" t="s">
        <v>67</v>
      </c>
      <c r="B284" s="191"/>
      <c r="C284" s="191"/>
      <c r="D284" s="191"/>
      <c r="E284" s="191"/>
      <c r="F284" s="191"/>
      <c r="G284" s="191"/>
      <c r="H284" s="191"/>
      <c r="I284" s="191"/>
      <c r="J284" s="191"/>
      <c r="K284" s="191"/>
      <c r="L284" s="191"/>
    </row>
    <row r="285" spans="1:12" x14ac:dyDescent="0.2">
      <c r="A285" t="e">
        <f>IF([2]Time!Q16&lt;=0,"",CONCATENATE(DAY([2]Time!A16),LOWER([2]Time!B16),"-",[2]Time!Q16,", "))</f>
        <v>#REF!</v>
      </c>
      <c r="B285" t="e">
        <f>CONCATENATE(A285,A286,A287,A288,A289,A290,A291,A292,A293,A294,A295,A296,A297,A298,A299,A300)</f>
        <v>#REF!</v>
      </c>
    </row>
    <row r="286" spans="1:12" x14ac:dyDescent="0.2">
      <c r="A286" t="e">
        <f>IF([2]Time!Q17&lt;=0,"",CONCATENATE(DAY([2]Time!A17),LOWER([2]Time!B17),"-",[2]Time!Q17,", "))</f>
        <v>#REF!</v>
      </c>
      <c r="B286" t="e">
        <f>CONCATENATE(A301,A302,A303,A304,A305,A306,A307,A308,A309,A310,A311,A312,A313,A314,A315,A316)</f>
        <v>#REF!</v>
      </c>
    </row>
    <row r="287" spans="1:12" x14ac:dyDescent="0.2">
      <c r="A287" t="e">
        <f>IF([2]Time!Q18&lt;=0,"",CONCATENATE(DAY([2]Time!A18),LOWER([2]Time!B18),"-",[2]Time!Q18,", "))</f>
        <v>#REF!</v>
      </c>
    </row>
    <row r="288" spans="1:12" x14ac:dyDescent="0.2">
      <c r="A288" t="e">
        <f>IF([2]Time!Q19&lt;=0,"",CONCATENATE(DAY([2]Time!A19),LOWER([2]Time!B19),"-",[2]Time!Q19,", "))</f>
        <v>#REF!</v>
      </c>
    </row>
    <row r="289" spans="1:1" x14ac:dyDescent="0.2">
      <c r="A289" t="e">
        <f>IF([2]Time!Q20&lt;=0,"",CONCATENATE(DAY([2]Time!A20),LOWER([2]Time!B20),"-",[2]Time!Q20,", "))</f>
        <v>#REF!</v>
      </c>
    </row>
    <row r="290" spans="1:1" x14ac:dyDescent="0.2">
      <c r="A290" t="e">
        <f>IF([2]Time!Q21&lt;=0,"",CONCATENATE(DAY([2]Time!A21),LOWER([2]Time!B21),"-",[2]Time!Q21,", "))</f>
        <v>#REF!</v>
      </c>
    </row>
    <row r="291" spans="1:1" x14ac:dyDescent="0.2">
      <c r="A291" t="e">
        <f>IF([2]Time!Q22&lt;=0,"",CONCATENATE(DAY([2]Time!A22),LOWER([2]Time!B22),"-",[2]Time!Q22,", "))</f>
        <v>#REF!</v>
      </c>
    </row>
    <row r="292" spans="1:1" x14ac:dyDescent="0.2">
      <c r="A292" t="e">
        <f>IF([2]Time!Q23&lt;=0,"",CONCATENATE(DAY([2]Time!A23),LOWER([2]Time!B23),"-",[2]Time!Q23,", "))</f>
        <v>#REF!</v>
      </c>
    </row>
    <row r="293" spans="1:1" x14ac:dyDescent="0.2">
      <c r="A293" t="e">
        <f>IF([2]Time!Q24&lt;=0,"",CONCATENATE(DAY([2]Time!A24),LOWER([2]Time!B24),"-",[2]Time!Q24,", "))</f>
        <v>#REF!</v>
      </c>
    </row>
    <row r="294" spans="1:1" x14ac:dyDescent="0.2">
      <c r="A294" t="e">
        <f>IF([2]Time!Q25&lt;=0,"",CONCATENATE(DAY([2]Time!A25),LOWER([2]Time!B25),"-",[2]Time!Q25,", "))</f>
        <v>#REF!</v>
      </c>
    </row>
    <row r="295" spans="1:1" x14ac:dyDescent="0.2">
      <c r="A295" t="e">
        <f>IF([2]Time!Q26&lt;=0,"",CONCATENATE(DAY([2]Time!A26),LOWER([2]Time!B26),"-",[2]Time!Q26,", "))</f>
        <v>#REF!</v>
      </c>
    </row>
    <row r="296" spans="1:1" x14ac:dyDescent="0.2">
      <c r="A296" t="e">
        <f>IF([2]Time!Q27&lt;=0,"",CONCATENATE(DAY([2]Time!A27),LOWER([2]Time!B27),"-",[2]Time!Q27,", "))</f>
        <v>#REF!</v>
      </c>
    </row>
    <row r="297" spans="1:1" x14ac:dyDescent="0.2">
      <c r="A297" t="e">
        <f>IF([2]Time!Q28&lt;=0,"",CONCATENATE(DAY([2]Time!A28),LOWER([2]Time!B28),"-",[2]Time!Q28,", "))</f>
        <v>#REF!</v>
      </c>
    </row>
    <row r="298" spans="1:1" x14ac:dyDescent="0.2">
      <c r="A298" t="e">
        <f>IF([2]Time!Q29&lt;=0,"",CONCATENATE(DAY([2]Time!A29),LOWER([2]Time!B29),"-",[2]Time!Q29,", "))</f>
        <v>#REF!</v>
      </c>
    </row>
    <row r="299" spans="1:1" x14ac:dyDescent="0.2">
      <c r="A299" t="e">
        <f>IF([2]Time!Q30&lt;=0,"",CONCATENATE(DAY([2]Time!A30),LOWER([2]Time!B30),"-",[2]Time!Q30,", "))</f>
        <v>#REF!</v>
      </c>
    </row>
    <row r="300" spans="1:1" x14ac:dyDescent="0.2">
      <c r="A300" t="e">
        <f>IF([2]Time!Q31&lt;=0,"",CONCATENATE(DAY([2]Time!A31),LOWER([2]Time!B31),"-",[2]Time!Q31,", "))</f>
        <v>#REF!</v>
      </c>
    </row>
    <row r="301" spans="1:1" x14ac:dyDescent="0.2">
      <c r="A301" t="e">
        <f>IF([2]Time!Q32&lt;=0,"",CONCATENATE(DAY([2]Time!A32),LOWER([2]Time!B32),"-",[2]Time!Q32,", "))</f>
        <v>#REF!</v>
      </c>
    </row>
    <row r="302" spans="1:1" x14ac:dyDescent="0.2">
      <c r="A302" t="e">
        <f>IF([2]Time!Q33&lt;=0,"",CONCATENATE(DAY([2]Time!A33),LOWER([2]Time!B33),"-",[2]Time!Q33,", "))</f>
        <v>#REF!</v>
      </c>
    </row>
    <row r="303" spans="1:1" x14ac:dyDescent="0.2">
      <c r="A303" t="e">
        <f>IF([2]Time!Q34&lt;=0,"",CONCATENATE(DAY([2]Time!A34),LOWER([2]Time!B34),"-",[2]Time!Q34,", "))</f>
        <v>#REF!</v>
      </c>
    </row>
    <row r="304" spans="1:1" x14ac:dyDescent="0.2">
      <c r="A304" t="e">
        <f>IF([2]Time!Q35&lt;=0,"",CONCATENATE(DAY([2]Time!A35),LOWER([2]Time!B35),"-",[2]Time!Q35,", "))</f>
        <v>#REF!</v>
      </c>
    </row>
    <row r="305" spans="1:1" x14ac:dyDescent="0.2">
      <c r="A305" t="e">
        <f>IF([2]Time!Q36&lt;=0,"",CONCATENATE(DAY([2]Time!A36),LOWER([2]Time!B36),"-",[2]Time!Q36,", "))</f>
        <v>#REF!</v>
      </c>
    </row>
    <row r="306" spans="1:1" x14ac:dyDescent="0.2">
      <c r="A306" t="e">
        <f>IF([2]Time!Q37&lt;=0,"",CONCATENATE(DAY([2]Time!A37),LOWER([2]Time!B37),"-",[2]Time!Q37,", "))</f>
        <v>#REF!</v>
      </c>
    </row>
    <row r="307" spans="1:1" x14ac:dyDescent="0.2">
      <c r="A307" t="e">
        <f>IF([2]Time!Q38&lt;=0,"",CONCATENATE(DAY([2]Time!A38),LOWER([2]Time!B38),"-",[2]Time!Q38,", "))</f>
        <v>#REF!</v>
      </c>
    </row>
    <row r="308" spans="1:1" x14ac:dyDescent="0.2">
      <c r="A308" t="e">
        <f>IF([2]Time!Q39&lt;=0,"",CONCATENATE(DAY([2]Time!A39),LOWER([2]Time!B39),"-",[2]Time!Q39,", "))</f>
        <v>#REF!</v>
      </c>
    </row>
    <row r="309" spans="1:1" x14ac:dyDescent="0.2">
      <c r="A309" t="e">
        <f>IF([2]Time!Q40&lt;=0,"",CONCATENATE(DAY([2]Time!A40),LOWER([2]Time!B40),"-",[2]Time!Q40,", "))</f>
        <v>#REF!</v>
      </c>
    </row>
    <row r="310" spans="1:1" x14ac:dyDescent="0.2">
      <c r="A310" t="e">
        <f>IF([2]Time!Q41&lt;=0,"",CONCATENATE(DAY([2]Time!A41),LOWER([2]Time!B41),"-",[2]Time!Q41,", "))</f>
        <v>#REF!</v>
      </c>
    </row>
    <row r="311" spans="1:1" x14ac:dyDescent="0.2">
      <c r="A311" t="e">
        <f>IF([2]Time!Q42&lt;=0,"",CONCATENATE(DAY([2]Time!A42),LOWER([2]Time!B42),"-",[2]Time!Q42,", "))</f>
        <v>#REF!</v>
      </c>
    </row>
    <row r="312" spans="1:1" x14ac:dyDescent="0.2">
      <c r="A312" t="e">
        <f>IF([2]Time!Q43&lt;=0,"",CONCATENATE(DAY([2]Time!A43),LOWER([2]Time!B43),"-",[2]Time!Q43,", "))</f>
        <v>#REF!</v>
      </c>
    </row>
    <row r="313" spans="1:1" x14ac:dyDescent="0.2">
      <c r="A313" t="e">
        <f>IF([2]Time!Q44&lt;=0,"",CONCATENATE(DAY([2]Time!A44),LOWER([2]Time!B44),"-",[2]Time!Q44,", "))</f>
        <v>#REF!</v>
      </c>
    </row>
    <row r="314" spans="1:1" x14ac:dyDescent="0.2">
      <c r="A314" t="e">
        <f>IF([2]Time!Q45&lt;=0,"",CONCATENATE(DAY([2]Time!A45),LOWER([2]Time!B45),"-",[2]Time!Q45,", "))</f>
        <v>#REF!</v>
      </c>
    </row>
    <row r="315" spans="1:1" x14ac:dyDescent="0.2">
      <c r="A315" t="e">
        <f>IF([2]Time!Q46&lt;=0,"",CONCATENATE(DAY([2]Time!A46),LOWER([2]Time!B46),"-",[2]Time!Q46,", "))</f>
        <v>#REF!</v>
      </c>
    </row>
    <row r="316" spans="1:1" x14ac:dyDescent="0.2">
      <c r="A316" t="e">
        <f>IF([2]Time!Q47&lt;=0,"",CONCATENATE(DAY([2]Time!A47),LOWER([2]Time!B47),"-",[2]Time!Q47,", "))</f>
        <v>#REF!</v>
      </c>
    </row>
  </sheetData>
  <mergeCells count="9">
    <mergeCell ref="A218:L218"/>
    <mergeCell ref="A251:L251"/>
    <mergeCell ref="A284:L284"/>
    <mergeCell ref="A20:L20"/>
    <mergeCell ref="A53:L53"/>
    <mergeCell ref="A86:L86"/>
    <mergeCell ref="A119:L119"/>
    <mergeCell ref="A152:L152"/>
    <mergeCell ref="A185:L185"/>
  </mergeCells>
  <phoneticPr fontId="17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59315BCB9854487FF36C9B5F68406" ma:contentTypeVersion="19" ma:contentTypeDescription="Create a new document." ma:contentTypeScope="" ma:versionID="e3ee9824707fa5612e96c522bf836268">
  <xsd:schema xmlns:xsd="http://www.w3.org/2001/XMLSchema" xmlns:xs="http://www.w3.org/2001/XMLSchema" xmlns:p="http://schemas.microsoft.com/office/2006/metadata/properties" xmlns:ns2="86ca2f00-f3e6-4cd4-8a27-11693d1915aa" xmlns:ns3="5b5f65a8-2d7f-4107-ae92-c8284fcb9c33" targetNamespace="http://schemas.microsoft.com/office/2006/metadata/properties" ma:root="true" ma:fieldsID="62abaf398c5b65bfaf2151531a8c4772" ns2:_="" ns3:_="">
    <xsd:import namespace="86ca2f00-f3e6-4cd4-8a27-11693d1915aa"/>
    <xsd:import namespace="5b5f65a8-2d7f-4107-ae92-c8284fcb9c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a2f00-f3e6-4cd4-8a27-11693d1915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c0afb6e-9e21-43e2-8cc2-2fff927738f3}" ma:internalName="TaxCatchAll" ma:showField="CatchAllData" ma:web="86ca2f00-f3e6-4cd4-8a27-11693d1915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f65a8-2d7f-4107-ae92-c8284fcb9c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63f39fd-8cfd-42ad-8507-e1a8d8a464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b5f65a8-2d7f-4107-ae92-c8284fcb9c33" xsi:nil="true"/>
    <TaxCatchAll xmlns="86ca2f00-f3e6-4cd4-8a27-11693d1915aa" xsi:nil="true"/>
    <lcf76f155ced4ddcb4097134ff3c332f xmlns="5b5f65a8-2d7f-4107-ae92-c8284fcb9c3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4D435C-36FD-466E-9C0A-B249CAD4C2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a2f00-f3e6-4cd4-8a27-11693d1915aa"/>
    <ds:schemaRef ds:uri="5b5f65a8-2d7f-4107-ae92-c8284fcb9c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4AE9E7-2B98-4397-A496-62AA591CC828}">
  <ds:schemaRefs>
    <ds:schemaRef ds:uri="5b5f65a8-2d7f-4107-ae92-c8284fcb9c3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86ca2f00-f3e6-4cd4-8a27-11693d1915aa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F26A18-9163-483C-ADF9-140F2F20EF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Detail TOTAL </vt:lpstr>
      <vt:lpstr>Mobilisation </vt:lpstr>
      <vt:lpstr>Time payroll</vt:lpstr>
      <vt:lpstr>Datos</vt:lpstr>
      <vt:lpstr>'Detail TOTAL '!Print_Area</vt:lpstr>
      <vt:lpstr>'Time payroll'!Print_Area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Kate Taylor</cp:lastModifiedBy>
  <cp:lastPrinted>2026-05-08T10:51:09Z</cp:lastPrinted>
  <dcterms:created xsi:type="dcterms:W3CDTF">2004-05-19T21:50:24Z</dcterms:created>
  <dcterms:modified xsi:type="dcterms:W3CDTF">2026-05-08T10:52:54Z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0x01010002B59315BCB9854487FF36C9B5F68406</vt:lpwstr>
  </property>
  <property fmtid="{D5CDD505-2E9C-101B-9397-08002B2CF9AE}" pid="3" name="MediaServiceImageTags">
    <vt:lpwstr/>
  </property>
</Properties>
</file>