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eremie\Downloads\"/>
    </mc:Choice>
  </mc:AlternateContent>
  <xr:revisionPtr revIDLastSave="0" documentId="8_{90A504A9-EB94-4E55-A3A5-DC8B44ECE671}" xr6:coauthVersionLast="47" xr6:coauthVersionMax="47" xr10:uidLastSave="{00000000-0000-0000-0000-000000000000}"/>
  <bookViews>
    <workbookView xWindow="-120" yWindow="-120" windowWidth="20730" windowHeight="11160" activeTab="8" xr2:uid="{A39A9A30-33D6-4805-993A-47F92C6E2F9F}"/>
  </bookViews>
  <sheets>
    <sheet name="Mining" sheetId="1" r:id="rId1"/>
    <sheet name="Proces" sheetId="6" r:id="rId2"/>
    <sheet name="Lab" sheetId="2" r:id="rId3"/>
    <sheet name="OHS" sheetId="3" r:id="rId4"/>
    <sheet name="AP" sheetId="9" r:id="rId5"/>
    <sheet name="EC" sheetId="4" r:id="rId6"/>
    <sheet name="MRM" sheetId="5" r:id="rId7"/>
    <sheet name="Stock" sheetId="7" r:id="rId8"/>
    <sheet name="Engin" sheetId="8" r:id="rId9"/>
  </sheets>
  <definedNames>
    <definedName name="_xlnm._FilterDatabase" localSheetId="7" hidden="1">Stock!$A$2:$Q$49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5" i="8" l="1"/>
  <c r="F115" i="8"/>
  <c r="F108" i="8"/>
  <c r="F4" i="2"/>
  <c r="F28" i="3"/>
  <c r="F113" i="8"/>
  <c r="F112" i="8"/>
  <c r="F109" i="8"/>
  <c r="F107" i="8"/>
  <c r="F106" i="8"/>
  <c r="F103" i="8"/>
  <c r="F102" i="8"/>
  <c r="F101" i="8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3" i="8"/>
  <c r="F42" i="8"/>
  <c r="F41" i="8"/>
  <c r="F40" i="8"/>
  <c r="F39" i="8"/>
  <c r="F38" i="8"/>
  <c r="F35" i="8"/>
  <c r="F34" i="8"/>
  <c r="F33" i="8"/>
  <c r="F32" i="8"/>
  <c r="F31" i="8"/>
  <c r="F30" i="8"/>
  <c r="F29" i="8"/>
  <c r="F28" i="8"/>
  <c r="F27" i="8"/>
  <c r="F26" i="8"/>
  <c r="F25" i="8"/>
  <c r="F24" i="8"/>
  <c r="F21" i="8"/>
  <c r="F20" i="8"/>
  <c r="F17" i="8"/>
  <c r="F16" i="8"/>
  <c r="F13" i="8"/>
  <c r="F12" i="8"/>
  <c r="F11" i="8"/>
  <c r="F10" i="8"/>
  <c r="F9" i="8"/>
  <c r="F8" i="8"/>
  <c r="F7" i="8"/>
  <c r="F6" i="8"/>
  <c r="F22" i="8" l="1"/>
  <c r="F18" i="8"/>
  <c r="F104" i="8"/>
  <c r="F110" i="8"/>
  <c r="F114" i="8"/>
  <c r="F47" i="8"/>
  <c r="F14" i="8"/>
  <c r="E58" i="7"/>
  <c r="E57" i="7"/>
  <c r="E56" i="7"/>
  <c r="E55" i="7"/>
  <c r="E54" i="7"/>
  <c r="E53" i="7"/>
  <c r="Q48" i="7"/>
  <c r="Q47" i="7"/>
  <c r="Q46" i="7"/>
  <c r="Q45" i="7"/>
  <c r="Q44" i="7"/>
  <c r="Q43" i="7"/>
  <c r="Q42" i="7"/>
  <c r="Q41" i="7"/>
  <c r="Q40" i="7"/>
  <c r="Q39" i="7"/>
  <c r="Q38" i="7"/>
  <c r="Q37" i="7"/>
  <c r="Q36" i="7"/>
  <c r="Q35" i="7"/>
  <c r="Q34" i="7"/>
  <c r="Q33" i="7"/>
  <c r="Q32" i="7"/>
  <c r="Q31" i="7"/>
  <c r="Q30" i="7"/>
  <c r="Q29" i="7"/>
  <c r="Q28" i="7"/>
  <c r="Q27" i="7"/>
  <c r="Q26" i="7"/>
  <c r="Q25" i="7"/>
  <c r="Q24" i="7"/>
  <c r="Q23" i="7"/>
  <c r="Q22" i="7"/>
  <c r="Q21" i="7"/>
  <c r="Q20" i="7"/>
  <c r="Q19" i="7"/>
  <c r="Q18" i="7"/>
  <c r="Q17" i="7"/>
  <c r="Q16" i="7"/>
  <c r="Q15" i="7"/>
  <c r="Q14" i="7"/>
  <c r="Q13" i="7"/>
  <c r="Q12" i="7"/>
  <c r="Q11" i="7"/>
  <c r="Q10" i="7"/>
  <c r="Q9" i="7"/>
  <c r="Q8" i="7"/>
  <c r="Q7" i="7"/>
  <c r="Q6" i="7"/>
  <c r="Q5" i="7"/>
  <c r="Q4" i="7"/>
  <c r="Q3" i="7"/>
  <c r="F4" i="5"/>
  <c r="F3" i="5"/>
  <c r="F5" i="5" s="1"/>
  <c r="Q49" i="7" l="1"/>
  <c r="F6" i="6"/>
  <c r="F5" i="6"/>
  <c r="F4" i="6"/>
  <c r="F3" i="6"/>
  <c r="F2" i="6"/>
  <c r="F8" i="6" s="1"/>
  <c r="E7" i="4" l="1"/>
  <c r="E6" i="4"/>
  <c r="E8" i="4" s="1"/>
  <c r="E5" i="4"/>
  <c r="F24" i="3"/>
  <c r="F23" i="3"/>
  <c r="F22" i="3"/>
  <c r="F21" i="3"/>
  <c r="F20" i="3"/>
  <c r="F19" i="3"/>
  <c r="F18" i="3"/>
  <c r="F17" i="3"/>
  <c r="F16" i="3"/>
  <c r="F15" i="3"/>
  <c r="F14" i="3"/>
  <c r="F13" i="3"/>
  <c r="F12" i="3"/>
  <c r="F11" i="3"/>
  <c r="F10" i="3"/>
  <c r="F9" i="3"/>
  <c r="F25" i="3" s="1"/>
  <c r="F5" i="3"/>
  <c r="F4" i="3"/>
  <c r="F3" i="3"/>
  <c r="F6" i="3" s="1"/>
  <c r="F27" i="3" l="1"/>
  <c r="F7" i="2"/>
  <c r="F6" i="2"/>
  <c r="F5" i="2"/>
  <c r="F3" i="2"/>
  <c r="F8" i="2" l="1"/>
  <c r="E10" i="1"/>
  <c r="E9" i="1"/>
  <c r="E3" i="1"/>
  <c r="E4" i="1"/>
  <c r="E7" i="1"/>
  <c r="E11" i="1" l="1"/>
  <c r="E8" i="1"/>
  <c r="E6" i="1"/>
  <c r="E5" i="1"/>
  <c r="E12" i="1" l="1"/>
  <c r="E14" i="1" s="1"/>
  <c r="F36" i="8"/>
</calcChain>
</file>

<file path=xl/sharedStrings.xml><?xml version="1.0" encoding="utf-8"?>
<sst xmlns="http://schemas.openxmlformats.org/spreadsheetml/2006/main" count="802" uniqueCount="362">
  <si>
    <t>Mining Other Consumables</t>
  </si>
  <si>
    <t>ITEMS NAME</t>
  </si>
  <si>
    <t>MONTH</t>
  </si>
  <si>
    <t>QUANTITY</t>
  </si>
  <si>
    <t>UNIT PRICE</t>
  </si>
  <si>
    <t>TOTAL COST</t>
  </si>
  <si>
    <t>ventilation pipes</t>
  </si>
  <si>
    <t>sacs of charcoal</t>
  </si>
  <si>
    <t>chain for Chainsaw (pces)</t>
  </si>
  <si>
    <t>TOTAL</t>
  </si>
  <si>
    <t>MINING GRAND TOTAL</t>
  </si>
  <si>
    <t>MARCH</t>
  </si>
  <si>
    <t>Machete(timber team)</t>
  </si>
  <si>
    <t>File for chaisaw</t>
  </si>
  <si>
    <t>Sheetings for ponchos</t>
  </si>
  <si>
    <t>Ponchos</t>
  </si>
  <si>
    <t>February 2026 Laboratory Forecast</t>
  </si>
  <si>
    <t>No</t>
  </si>
  <si>
    <t>Category</t>
  </si>
  <si>
    <t>Item</t>
  </si>
  <si>
    <t>Quantity Needed</t>
  </si>
  <si>
    <t>Unit</t>
  </si>
  <si>
    <t>Estimated Cost (RWF)</t>
  </si>
  <si>
    <t>General Lab Consumables</t>
  </si>
  <si>
    <t xml:space="preserve">Small Towels </t>
  </si>
  <si>
    <t>Equipment Spare Parts</t>
  </si>
  <si>
    <t xml:space="preserve">Plummer Blocks U212 </t>
  </si>
  <si>
    <t>Jaw plate bolts and nuts</t>
  </si>
  <si>
    <t>Bearing support covers</t>
  </si>
  <si>
    <t>March 2026 OHS NON-STOCK FORECAST</t>
  </si>
  <si>
    <t>DESCRIPTION</t>
  </si>
  <si>
    <t>PCS</t>
  </si>
  <si>
    <t>UNIT P</t>
  </si>
  <si>
    <t>T/AMOUNT</t>
  </si>
  <si>
    <r>
      <rPr>
        <b/>
        <sz val="12"/>
        <color theme="1"/>
        <rFont val="Arial"/>
        <family val="2"/>
      </rPr>
      <t>Banner Signs</t>
    </r>
    <r>
      <rPr>
        <sz val="12"/>
        <color theme="1"/>
        <rFont val="Arial"/>
        <family val="2"/>
      </rPr>
      <t xml:space="preserve"> 
Golden rules banner signs for Icyizere,, Sluice and Munini.</t>
    </r>
  </si>
  <si>
    <r>
      <rPr>
        <b/>
        <sz val="12"/>
        <color theme="1"/>
        <rFont val="Arial"/>
        <family val="2"/>
      </rPr>
      <t>SEWAGE</t>
    </r>
    <r>
      <rPr>
        <sz val="12"/>
        <color theme="1"/>
        <rFont val="Arial"/>
        <family val="2"/>
      </rPr>
      <t xml:space="preserve"> 
Cleaning Toilet</t>
    </r>
  </si>
  <si>
    <r>
      <rPr>
        <b/>
        <sz val="12"/>
        <color theme="1"/>
        <rFont val="Arial"/>
        <family val="2"/>
      </rPr>
      <t xml:space="preserve">Laminating sheets
</t>
    </r>
    <r>
      <rPr>
        <sz val="12"/>
        <color theme="1"/>
        <rFont val="Arial"/>
        <family val="2"/>
      </rPr>
      <t>To be used in laminating sign posts and other instructions</t>
    </r>
  </si>
  <si>
    <t>Total</t>
  </si>
  <si>
    <t xml:space="preserve">First Aid </t>
  </si>
  <si>
    <t>Paracetamol 500 mg (Box of 100)</t>
  </si>
  <si>
    <t>box</t>
  </si>
  <si>
    <t>Cloxacillin 250 mg Capsules (Box of 100)</t>
  </si>
  <si>
    <t>Ibuprofen 400 mg Tablets (Box of 100)</t>
  </si>
  <si>
    <t>Examination Gloves (Box of 100)</t>
  </si>
  <si>
    <t>Diclofenac Tablets 100 mg (Box of 100)</t>
  </si>
  <si>
    <t>Sterile Gauze (Pack of 10)</t>
  </si>
  <si>
    <t>Sodium Chloride 0.9% IV Fluid</t>
  </si>
  <si>
    <t>Bottle</t>
  </si>
  <si>
    <t>Dacold / Coldarest Tablets (Box of 100)</t>
  </si>
  <si>
    <t>Box</t>
  </si>
  <si>
    <t>Amoxicillin 500 mg (Box of 100)</t>
  </si>
  <si>
    <t>Urinary Catheter</t>
  </si>
  <si>
    <t>pcs</t>
  </si>
  <si>
    <t>Pain Relief Ice Spray</t>
  </si>
  <si>
    <t>bottle</t>
  </si>
  <si>
    <t>Polyglactin 3-0 Sutures</t>
  </si>
  <si>
    <t>Safety Boxes</t>
  </si>
  <si>
    <t>Oral Rehydration Salts (ORS)</t>
  </si>
  <si>
    <t>sachet</t>
  </si>
  <si>
    <t>Povidone Iodine</t>
  </si>
  <si>
    <t>Coldcap Tablets</t>
  </si>
  <si>
    <t>Grand Total</t>
  </si>
  <si>
    <t>EC-MARCH  FORECAST 2026</t>
  </si>
  <si>
    <t>COMMUNITY</t>
  </si>
  <si>
    <t>NO</t>
  </si>
  <si>
    <t>ITEM DESCRIPTION</t>
  </si>
  <si>
    <t>QTY</t>
  </si>
  <si>
    <t>PRICEPER QTY</t>
  </si>
  <si>
    <t>Building a fence(Beekeeping project)</t>
  </si>
  <si>
    <t>Valuation service</t>
  </si>
  <si>
    <t>MRM February  Non Stock items Forecast</t>
  </si>
  <si>
    <t>#</t>
  </si>
  <si>
    <t>Items</t>
  </si>
  <si>
    <t>Qty</t>
  </si>
  <si>
    <t>U.P</t>
  </si>
  <si>
    <t>T.P</t>
  </si>
  <si>
    <t>Status</t>
  </si>
  <si>
    <t>Section</t>
  </si>
  <si>
    <t>Urgency</t>
  </si>
  <si>
    <t>FJD S1 TRION</t>
  </si>
  <si>
    <t>Pcs</t>
  </si>
  <si>
    <t>Non stock</t>
  </si>
  <si>
    <t>Surveying</t>
  </si>
  <si>
    <t>Very Urgent</t>
  </si>
  <si>
    <t>Mouse (Bluetooth)</t>
  </si>
  <si>
    <t>Eric/Geology</t>
  </si>
  <si>
    <t>12TPH PLANT</t>
  </si>
  <si>
    <t>Dscription</t>
  </si>
  <si>
    <t>UOM</t>
  </si>
  <si>
    <t>days</t>
  </si>
  <si>
    <t>Angle Irons</t>
  </si>
  <si>
    <t>50x50x4mm</t>
  </si>
  <si>
    <t>pc</t>
  </si>
  <si>
    <t>40x40x3mm</t>
  </si>
  <si>
    <t xml:space="preserve">Tension Rod </t>
  </si>
  <si>
    <t>Tension Springs</t>
  </si>
  <si>
    <t>March Forecast for Stock Items</t>
  </si>
  <si>
    <t>Item No</t>
  </si>
  <si>
    <t>Item Description</t>
  </si>
  <si>
    <t>Item Type</t>
  </si>
  <si>
    <t>Unit Cost</t>
  </si>
  <si>
    <t>Qty On Hand</t>
  </si>
  <si>
    <t>Qty On Order</t>
  </si>
  <si>
    <t>Qty On PR</t>
  </si>
  <si>
    <t>AMC/ADC</t>
  </si>
  <si>
    <t>Lead Time</t>
  </si>
  <si>
    <t>Min Qty</t>
  </si>
  <si>
    <t>Max Qty</t>
  </si>
  <si>
    <t>Re-Order Qty</t>
  </si>
  <si>
    <t>Qty to Ordered</t>
  </si>
  <si>
    <t xml:space="preserve">CONS016                 </t>
  </si>
  <si>
    <t xml:space="preserve">Led Light 5W                                                </t>
  </si>
  <si>
    <t xml:space="preserve">EA        </t>
  </si>
  <si>
    <t xml:space="preserve">CONS  </t>
  </si>
  <si>
    <t xml:space="preserve">Consumable Fast Moving                                      </t>
  </si>
  <si>
    <t>REORDER</t>
  </si>
  <si>
    <t>0.00</t>
  </si>
  <si>
    <t>0.0000</t>
  </si>
  <si>
    <t>30</t>
  </si>
  <si>
    <t xml:space="preserve">CONS027                 </t>
  </si>
  <si>
    <t xml:space="preserve">Washing Bar Soap                                            </t>
  </si>
  <si>
    <t>OKAY</t>
  </si>
  <si>
    <t xml:space="preserve">CONS028                 </t>
  </si>
  <si>
    <t xml:space="preserve">Toilet Paper Packet(10pcs)                                  </t>
  </si>
  <si>
    <t xml:space="preserve">CONS031                 </t>
  </si>
  <si>
    <t xml:space="preserve">JIK Normal                                                  </t>
  </si>
  <si>
    <t xml:space="preserve">CONS036                 </t>
  </si>
  <si>
    <t xml:space="preserve">VIM (Sunlight)                                              </t>
  </si>
  <si>
    <t xml:space="preserve">CONS043                 </t>
  </si>
  <si>
    <t xml:space="preserve">Drums for packing production (Empty 205Ltrs, Red in Color)  </t>
  </si>
  <si>
    <t xml:space="preserve">CONS169                 </t>
  </si>
  <si>
    <t xml:space="preserve">Papers A4/engineering                                                   </t>
  </si>
  <si>
    <t xml:space="preserve">OFFC  </t>
  </si>
  <si>
    <t xml:space="preserve">DRIL106                 </t>
  </si>
  <si>
    <t xml:space="preserve">Bearing 6203 2Rsh/C3 0470                                   </t>
  </si>
  <si>
    <t xml:space="preserve">DRIL  </t>
  </si>
  <si>
    <t>6</t>
  </si>
  <si>
    <t xml:space="preserve">DRIL115                 </t>
  </si>
  <si>
    <t xml:space="preserve">Cylinder Liner  (95A #29, 86 #31, 65A #28)                  </t>
  </si>
  <si>
    <t xml:space="preserve">DRIL128                 </t>
  </si>
  <si>
    <t xml:space="preserve">Hand Wheel                                                  </t>
  </si>
  <si>
    <t xml:space="preserve">DRIL131                 </t>
  </si>
  <si>
    <t xml:space="preserve">Opening Rubber (#13)                                        </t>
  </si>
  <si>
    <t xml:space="preserve">DRIL136                 </t>
  </si>
  <si>
    <t xml:space="preserve">Side Cover                                                  </t>
  </si>
  <si>
    <t xml:space="preserve">PPEC002                 </t>
  </si>
  <si>
    <t xml:space="preserve">PPEC  </t>
  </si>
  <si>
    <t xml:space="preserve">PPEC004                 </t>
  </si>
  <si>
    <t xml:space="preserve">Safety Overalls -100%cotton, 6 reflective strips            </t>
  </si>
  <si>
    <t xml:space="preserve">PPEC008                 </t>
  </si>
  <si>
    <t xml:space="preserve">Gloves with black PVC coated, 75grams (Pairs)               </t>
  </si>
  <si>
    <t xml:space="preserve">PPEC018                 </t>
  </si>
  <si>
    <t xml:space="preserve">Safety Helmet - White                                       </t>
  </si>
  <si>
    <t>4</t>
  </si>
  <si>
    <t xml:space="preserve">PPEC023                 </t>
  </si>
  <si>
    <t xml:space="preserve">Reflective Shirt/ Polo Shirt                                </t>
  </si>
  <si>
    <t xml:space="preserve">PPEC027                 </t>
  </si>
  <si>
    <t xml:space="preserve">Rain Coat                                                   </t>
  </si>
  <si>
    <t xml:space="preserve">SPRS080                 </t>
  </si>
  <si>
    <t xml:space="preserve">Connectors 60A-25Mm                                         </t>
  </si>
  <si>
    <t xml:space="preserve">MANT  </t>
  </si>
  <si>
    <t xml:space="preserve">SPRS382                 </t>
  </si>
  <si>
    <t xml:space="preserve">Male Plug 32A                                               </t>
  </si>
  <si>
    <t xml:space="preserve">SPRS383                 </t>
  </si>
  <si>
    <t xml:space="preserve">Female Plug 32A                                             </t>
  </si>
  <si>
    <t xml:space="preserve">CONS007                 </t>
  </si>
  <si>
    <t xml:space="preserve">Small Bag 25Kg                                              </t>
  </si>
  <si>
    <t>13000.0000</t>
  </si>
  <si>
    <t xml:space="preserve">CONS005                 </t>
  </si>
  <si>
    <t xml:space="preserve">Cement 32.2                                                 </t>
  </si>
  <si>
    <t xml:space="preserve">Oar                                                         </t>
  </si>
  <si>
    <t>1185.0000</t>
  </si>
  <si>
    <t>0</t>
  </si>
  <si>
    <t xml:space="preserve">CONS037                 </t>
  </si>
  <si>
    <t xml:space="preserve">Tree Log 30Cm*5M                                            </t>
  </si>
  <si>
    <t>250.00</t>
  </si>
  <si>
    <t xml:space="preserve">CONS042                 </t>
  </si>
  <si>
    <t xml:space="preserve">Planks 16Cm X 7Cm X 4m                                      </t>
  </si>
  <si>
    <t>1000.00</t>
  </si>
  <si>
    <t xml:space="preserve">OILS009                 </t>
  </si>
  <si>
    <t xml:space="preserve">Petrol                                                      </t>
  </si>
  <si>
    <t xml:space="preserve">LT        </t>
  </si>
  <si>
    <t xml:space="preserve">FUEL  </t>
  </si>
  <si>
    <t xml:space="preserve">OILS015                 </t>
  </si>
  <si>
    <t xml:space="preserve">Petrol Engine Oil (SAE40/50)                                </t>
  </si>
  <si>
    <t xml:space="preserve">OILS  </t>
  </si>
  <si>
    <t xml:space="preserve">consumable fast moving                                      </t>
  </si>
  <si>
    <t>180.00</t>
  </si>
  <si>
    <t>260.4800</t>
  </si>
  <si>
    <t>pinion small</t>
  </si>
  <si>
    <t xml:space="preserve">CONS176                 </t>
  </si>
  <si>
    <t xml:space="preserve">Washing Liquid Soap                                         </t>
  </si>
  <si>
    <t>65.5500</t>
  </si>
  <si>
    <t xml:space="preserve">CONS139                 </t>
  </si>
  <si>
    <t xml:space="preserve">Nails 8Cm                                                   </t>
  </si>
  <si>
    <t xml:space="preserve">KG        </t>
  </si>
  <si>
    <t xml:space="preserve">CONS154                 </t>
  </si>
  <si>
    <t xml:space="preserve">Flexible Orange Hose 50MM                                   </t>
  </si>
  <si>
    <t xml:space="preserve">CONS159                 </t>
  </si>
  <si>
    <t xml:space="preserve">White Oil Paint 4 Kgs (Oar)                                 </t>
  </si>
  <si>
    <t xml:space="preserve">SPRS634                 </t>
  </si>
  <si>
    <t xml:space="preserve">Oil Filter 90915-30002-8T                                   </t>
  </si>
  <si>
    <t xml:space="preserve">SPRS635                 </t>
  </si>
  <si>
    <t xml:space="preserve">Fuel Filter 23390-51070                                     </t>
  </si>
  <si>
    <t xml:space="preserve">SPRS636                 </t>
  </si>
  <si>
    <t xml:space="preserve">Air Filter 17801-61030                                      </t>
  </si>
  <si>
    <t xml:space="preserve">SPRS637                 </t>
  </si>
  <si>
    <t xml:space="preserve">Oil Filter 90915-TD004                                      </t>
  </si>
  <si>
    <t xml:space="preserve">SPRS638                 </t>
  </si>
  <si>
    <t xml:space="preserve">Fuel Filter 23303-64010                                     </t>
  </si>
  <si>
    <t xml:space="preserve">SPRS639                 </t>
  </si>
  <si>
    <t xml:space="preserve">Air Filter AFG17801-54180                                   </t>
  </si>
  <si>
    <t xml:space="preserve">Acetylene gas </t>
  </si>
  <si>
    <t>rebars 10mm</t>
  </si>
  <si>
    <t>rebars 12mm</t>
  </si>
  <si>
    <t xml:space="preserve">Oxygene gas </t>
  </si>
  <si>
    <t>submersible pump</t>
  </si>
  <si>
    <t xml:space="preserve">Water proof led tube 18W                                </t>
  </si>
  <si>
    <t xml:space="preserve">Water proof led fittings 18W                                </t>
  </si>
  <si>
    <t xml:space="preserve">Nails 12Cm                                                   </t>
  </si>
  <si>
    <t>Non-Stock</t>
  </si>
  <si>
    <t>Description</t>
  </si>
  <si>
    <t>Tyres RAF573S</t>
  </si>
  <si>
    <t>TYres RAD915G</t>
  </si>
  <si>
    <t>Laminating Paper</t>
  </si>
  <si>
    <t>Boxing File</t>
  </si>
  <si>
    <t>Insect Killer</t>
  </si>
  <si>
    <t>Checklist Books</t>
  </si>
  <si>
    <t>Non-stock Engineering department forecast for march 2026</t>
  </si>
  <si>
    <t>CONSTRUCTION</t>
  </si>
  <si>
    <t>NO.</t>
  </si>
  <si>
    <t>EQUIPMENT/ TOOLS</t>
  </si>
  <si>
    <t>UNIT COST</t>
  </si>
  <si>
    <t>Tools</t>
  </si>
  <si>
    <t>Brick trowel</t>
  </si>
  <si>
    <t>Spirit level(solar)1m</t>
  </si>
  <si>
    <t>Electrician Claw hammer</t>
  </si>
  <si>
    <t>Masonary hammer 2kg</t>
  </si>
  <si>
    <t>Hack saw</t>
  </si>
  <si>
    <t>Hand saw 18inch</t>
  </si>
  <si>
    <t>Steel wire cutter(Pincer)</t>
  </si>
  <si>
    <t>Plumb bob 2kg</t>
  </si>
  <si>
    <t>S/Total</t>
  </si>
  <si>
    <t>Ironsheet</t>
  </si>
  <si>
    <t>kg</t>
  </si>
  <si>
    <t>Roofing nails</t>
  </si>
  <si>
    <t>m3</t>
  </si>
  <si>
    <t>BANANA SHAFT</t>
  </si>
  <si>
    <t xml:space="preserve">Fence chainlink 6guage </t>
  </si>
  <si>
    <t>Roll</t>
  </si>
  <si>
    <t>Stones</t>
  </si>
  <si>
    <t>Processing/LAB</t>
  </si>
  <si>
    <t>12 TPH Plant (electrical section)</t>
  </si>
  <si>
    <t>Contactor 50 A</t>
  </si>
  <si>
    <t>Green signaling LED lamp</t>
  </si>
  <si>
    <t>RED signaling LED Lamp</t>
  </si>
  <si>
    <t xml:space="preserve">Thermal relay </t>
  </si>
  <si>
    <t>PC</t>
  </si>
  <si>
    <t>Siren</t>
  </si>
  <si>
    <t>Timer relay</t>
  </si>
  <si>
    <t>Stop PB</t>
  </si>
  <si>
    <t>Start PB</t>
  </si>
  <si>
    <t>Isolator switch</t>
  </si>
  <si>
    <t>Phase failure relay</t>
  </si>
  <si>
    <t>Pc</t>
  </si>
  <si>
    <t>Bipolar circuit breaker C16</t>
  </si>
  <si>
    <t>Bipolar circuit breaker C25</t>
  </si>
  <si>
    <t>OPERATION</t>
  </si>
  <si>
    <t>Padlock danger locked out for LOTO Procedures</t>
  </si>
  <si>
    <t>Estop botton cover for LOTO procedures</t>
  </si>
  <si>
    <t>Pannel lockwith keys to lock DB</t>
  </si>
  <si>
    <t>Clamp multimeter</t>
  </si>
  <si>
    <t>Alen keys(4,5,6,8mm diameter)</t>
  </si>
  <si>
    <t>Greese EP2 for Jackhammers</t>
  </si>
  <si>
    <t>KG</t>
  </si>
  <si>
    <t>TOOLS FOR MECHANICS TEAM For Plant installation 12TPH PLANT</t>
  </si>
  <si>
    <t>Socket spanners( 10-32)mm</t>
  </si>
  <si>
    <t xml:space="preserve">set </t>
  </si>
  <si>
    <t>Folding presscopic aluminium ladder</t>
  </si>
  <si>
    <t>socket spanners( 12-46)mm</t>
  </si>
  <si>
    <t>Allen key ( 3-16)</t>
  </si>
  <si>
    <t>allen key socket wrench</t>
  </si>
  <si>
    <t>Spanner (13)</t>
  </si>
  <si>
    <t>spanner ( 14)</t>
  </si>
  <si>
    <t>spanner (16)</t>
  </si>
  <si>
    <t>spanner (17)</t>
  </si>
  <si>
    <t>spanner ( 19)</t>
  </si>
  <si>
    <t>flat screw drider ( 6x15)mm</t>
  </si>
  <si>
    <t>Star screw driver ( 8x15)mm</t>
  </si>
  <si>
    <t>Star scewr driver ( 10x20)mm</t>
  </si>
  <si>
    <t xml:space="preserve">pliers </t>
  </si>
  <si>
    <t xml:space="preserve">Side cutter </t>
  </si>
  <si>
    <t xml:space="preserve">Grip plier ( 180mm) </t>
  </si>
  <si>
    <t xml:space="preserve">grip plier ( 250mm) </t>
  </si>
  <si>
    <t>Pipe wrench( 110)</t>
  </si>
  <si>
    <t>Pipe wrench( 63)</t>
  </si>
  <si>
    <t>welding machine( 251A) hogong</t>
  </si>
  <si>
    <t>Angle grinder ( makita 9060)</t>
  </si>
  <si>
    <t>Hand drill machine ( chuck capacity, 8-16mm)</t>
  </si>
  <si>
    <t>Chain block ( 2.5T)</t>
  </si>
  <si>
    <t>Lifting syling ( 1T)</t>
  </si>
  <si>
    <t>Lifting syling ( 800kg)</t>
  </si>
  <si>
    <t>Baby angle grinder ( makita 9040)</t>
  </si>
  <si>
    <t>Oxyacetylene cutting torch</t>
  </si>
  <si>
    <t>Cutting nozzle ( 8-23)</t>
  </si>
  <si>
    <t xml:space="preserve">Nozzle cleaner </t>
  </si>
  <si>
    <t>Spark lighter</t>
  </si>
  <si>
    <t>Flash back arrestor</t>
  </si>
  <si>
    <t>Adjustable wrench ( jaw capacity32, 45, 60mm) black</t>
  </si>
  <si>
    <t>Metal drill bits (diameter 4-16mm) black</t>
  </si>
  <si>
    <t>Concrete drill bit ( diameter 10mm)</t>
  </si>
  <si>
    <t>Concrete drill bit ( diameter 12mm)</t>
  </si>
  <si>
    <t>Concrete drill bit ( diameter 16mm)</t>
  </si>
  <si>
    <t>Bench vice ( jaw capaciry 250mm)</t>
  </si>
  <si>
    <t xml:space="preserve">Wire brushes </t>
  </si>
  <si>
    <t xml:space="preserve">Adjustable try square </t>
  </si>
  <si>
    <t xml:space="preserve">Making chalks </t>
  </si>
  <si>
    <t>BOX</t>
  </si>
  <si>
    <t>Measuring tape ( 7.5m)</t>
  </si>
  <si>
    <t>Decameter ( 50m)</t>
  </si>
  <si>
    <t>Clamp ( diameter 20mm)</t>
  </si>
  <si>
    <t>Magnetic split level( L=1200mm</t>
  </si>
  <si>
    <t>Aluminium ruler( L=1200mm)</t>
  </si>
  <si>
    <t>Welding electrode holder ( 800A)</t>
  </si>
  <si>
    <t>Welding cable ( diameter 16mm)</t>
  </si>
  <si>
    <t>Meter</t>
  </si>
  <si>
    <t>Auto darkness welding masks</t>
  </si>
  <si>
    <t>Rivet gun</t>
  </si>
  <si>
    <t xml:space="preserve">Hack saw flame </t>
  </si>
  <si>
    <t xml:space="preserve">Hack saw blade </t>
  </si>
  <si>
    <t>Carbon steel center punch( end point 60 degree</t>
  </si>
  <si>
    <t>Sluge hammer( 5kg)</t>
  </si>
  <si>
    <t>SLuge hammer( 3kg)</t>
  </si>
  <si>
    <t>Sluge hammer (1kg)</t>
  </si>
  <si>
    <t>MECHANIC SECTION</t>
  </si>
  <si>
    <t>BRAKE SHOES (TR 03)</t>
  </si>
  <si>
    <t>set</t>
  </si>
  <si>
    <t>LAGS( WORKSHOP)</t>
  </si>
  <si>
    <t>TIRES  (BOBCAT 02)</t>
  </si>
  <si>
    <t>FITTER</t>
  </si>
  <si>
    <t>Small pump (1.1 KW ) for L3T1E3NDP1</t>
  </si>
  <si>
    <t>Small pump (1.1 KW) for Munini decline</t>
  </si>
  <si>
    <t>GENERAL Total</t>
  </si>
  <si>
    <t>Next month</t>
  </si>
  <si>
    <t xml:space="preserve">Land Acquisition </t>
  </si>
  <si>
    <t>Crane hire 5tone</t>
  </si>
  <si>
    <t>Angle Iines</t>
  </si>
  <si>
    <t>Measuring tape 7.5M</t>
  </si>
  <si>
    <t>Spirit level(Niveaux) Solar type 1Mtr</t>
  </si>
  <si>
    <t>Next monh</t>
  </si>
  <si>
    <t>Petty cash</t>
  </si>
  <si>
    <t>AP MARCH 2026 FORECAST PLAN</t>
  </si>
  <si>
    <t>ITEMS</t>
  </si>
  <si>
    <t>NUMBERS</t>
  </si>
  <si>
    <t>T/AMOUNT PER DAY</t>
  </si>
  <si>
    <t>TIMELINE</t>
  </si>
  <si>
    <t>Helmets</t>
  </si>
  <si>
    <t>TOTAL AMOUNT</t>
  </si>
  <si>
    <t>hammer crusher spacers</t>
  </si>
  <si>
    <t>Truck tyres</t>
  </si>
  <si>
    <t xml:space="preserve">Gumboots With Steel Toe Cup                Bata type                 </t>
  </si>
  <si>
    <t>To select what was delivered and required for now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</si>
</sst>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(* #,##0_);_(* \(#,##0\);_(* &quot;-&quot;_);_(@_)"/>
    <numFmt numFmtId="164" formatCode="_-* #,##0_-;\-* #,##0_-;_-* &quot;-&quot;_-;_-@_-"/>
    <numFmt numFmtId="165" formatCode="_-&quot;£&quot;* #,##0.00_-;\-&quot;£&quot;* #,##0.00_-;_-&quot;£&quot;* &quot;-&quot;??_-;_-@_-"/>
    <numFmt numFmtId="166" formatCode="_-* #,##0.00_-;\-* #,##0.00_-;_-* &quot;-&quot;??_-;_-@_-"/>
    <numFmt numFmtId="167" formatCode="_(* #,##0_);_(* \(#,##0\);_(* &quot;-&quot;??_);_(@_)"/>
    <numFmt numFmtId="168" formatCode="[$RWF]\ #,##0"/>
    <numFmt numFmtId="169" formatCode="_([$RWF]\ * #,##0.00_);_([$RWF]\ * \(#,##0.00\);_([$RWF]\ * &quot;-&quot;??_);_(@_)"/>
    <numFmt numFmtId="170" formatCode="#0.00;\-#0.00;#0.00"/>
    <numFmt numFmtId="171" formatCode="_-[$RWF]\ * #,##0_-;\-[$RWF]\ * #,##0_-;_-[$RWF]\ * &quot;-&quot;_-;_-@_-"/>
    <numFmt numFmtId="172" formatCode="_([$RWF]\ * #,##0_);_([$RWF]\ * \(#,##0\);_([$RWF]\ * &quot;-&quot;_);_(@_)"/>
  </numFmts>
  <fonts count="3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4"/>
      <color rgb="FF002060"/>
      <name val="Arial Narrow"/>
      <family val="2"/>
    </font>
    <font>
      <b/>
      <sz val="16"/>
      <color theme="1"/>
      <name val="Arial Narrow"/>
      <family val="2"/>
    </font>
    <font>
      <b/>
      <sz val="2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ptos Narrow"/>
      <family val="2"/>
      <scheme val="minor"/>
    </font>
    <font>
      <b/>
      <sz val="14"/>
      <color theme="1"/>
      <name val="Arial"/>
      <family val="2"/>
    </font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Calibri Light"/>
      <family val="2"/>
    </font>
    <font>
      <sz val="12"/>
      <color theme="1"/>
      <name val="Calibri Light"/>
      <family val="2"/>
    </font>
    <font>
      <b/>
      <u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24"/>
      <color theme="1"/>
      <name val="Aptos Display"/>
      <family val="2"/>
      <scheme val="major"/>
    </font>
    <font>
      <b/>
      <sz val="12"/>
      <color theme="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ptos Narrow"/>
      <family val="2"/>
      <scheme val="minor"/>
    </font>
    <font>
      <sz val="11"/>
      <color rgb="FF00B050"/>
      <name val="Aptos Narrow"/>
      <family val="2"/>
      <scheme val="minor"/>
    </font>
    <font>
      <b/>
      <sz val="11"/>
      <color rgb="FF00B050"/>
      <name val="Aptos Narrow"/>
      <family val="2"/>
      <scheme val="minor"/>
    </font>
    <font>
      <sz val="11"/>
      <color rgb="FFFF0000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11"/>
      <color rgb="FFFF0000"/>
      <name val="Arial"/>
      <family val="2"/>
    </font>
    <font>
      <b/>
      <sz val="14"/>
      <color rgb="FF00B05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6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3399FF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41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6" fontId="1" fillId="0" borderId="0" applyFont="0" applyFill="0" applyBorder="0" applyAlignment="0" applyProtection="0"/>
  </cellStyleXfs>
  <cellXfs count="259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center"/>
    </xf>
    <xf numFmtId="0" fontId="2" fillId="0" borderId="0" xfId="0" applyFont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41" fontId="3" fillId="0" borderId="1" xfId="1" applyFont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2" fillId="0" borderId="1" xfId="0" applyFont="1" applyBorder="1"/>
    <xf numFmtId="41" fontId="2" fillId="0" borderId="1" xfId="1" applyFont="1" applyBorder="1"/>
    <xf numFmtId="41" fontId="5" fillId="3" borderId="1" xfId="1" applyFont="1" applyFill="1" applyBorder="1"/>
    <xf numFmtId="0" fontId="5" fillId="3" borderId="0" xfId="0" applyFont="1" applyFill="1"/>
    <xf numFmtId="0" fontId="2" fillId="3" borderId="0" xfId="0" applyFont="1" applyFill="1"/>
    <xf numFmtId="164" fontId="5" fillId="3" borderId="0" xfId="0" applyNumberFormat="1" applyFont="1" applyFill="1"/>
    <xf numFmtId="0" fontId="3" fillId="0" borderId="1" xfId="1" applyNumberFormat="1" applyFont="1" applyBorder="1" applyAlignment="1">
      <alignment horizontal="right"/>
    </xf>
    <xf numFmtId="0" fontId="7" fillId="4" borderId="1" xfId="0" applyFont="1" applyFill="1" applyBorder="1" applyAlignment="1">
      <alignment horizontal="right"/>
    </xf>
    <xf numFmtId="0" fontId="7" fillId="4" borderId="1" xfId="0" applyFont="1" applyFill="1" applyBorder="1" applyAlignment="1">
      <alignment horizontal="left"/>
    </xf>
    <xf numFmtId="0" fontId="8" fillId="0" borderId="1" xfId="0" applyFont="1" applyBorder="1" applyAlignment="1">
      <alignment horizontal="right"/>
    </xf>
    <xf numFmtId="0" fontId="8" fillId="0" borderId="1" xfId="0" applyFont="1" applyBorder="1" applyAlignment="1">
      <alignment horizontal="left"/>
    </xf>
    <xf numFmtId="1" fontId="8" fillId="0" borderId="1" xfId="0" applyNumberFormat="1" applyFont="1" applyBorder="1" applyAlignment="1">
      <alignment horizontal="left"/>
    </xf>
    <xf numFmtId="167" fontId="8" fillId="0" borderId="1" xfId="2" applyNumberFormat="1" applyFont="1" applyBorder="1" applyAlignment="1">
      <alignment horizontal="left"/>
    </xf>
    <xf numFmtId="1" fontId="8" fillId="0" borderId="1" xfId="2" applyNumberFormat="1" applyFont="1" applyBorder="1" applyAlignment="1">
      <alignment horizontal="left"/>
    </xf>
    <xf numFmtId="167" fontId="7" fillId="3" borderId="1" xfId="0" applyNumberFormat="1" applyFont="1" applyFill="1" applyBorder="1" applyAlignment="1">
      <alignment horizontal="left"/>
    </xf>
    <xf numFmtId="0" fontId="11" fillId="0" borderId="0" xfId="0" applyFont="1"/>
    <xf numFmtId="0" fontId="7" fillId="6" borderId="9" xfId="0" applyFont="1" applyFill="1" applyBorder="1" applyAlignment="1">
      <alignment vertical="center"/>
    </xf>
    <xf numFmtId="0" fontId="7" fillId="6" borderId="10" xfId="0" applyFont="1" applyFill="1" applyBorder="1" applyAlignment="1">
      <alignment horizontal="right" vertical="center"/>
    </xf>
    <xf numFmtId="0" fontId="7" fillId="6" borderId="11" xfId="0" applyFont="1" applyFill="1" applyBorder="1" applyAlignment="1">
      <alignment horizontal="right" vertical="center"/>
    </xf>
    <xf numFmtId="0" fontId="7" fillId="6" borderId="11" xfId="0" applyFont="1" applyFill="1" applyBorder="1" applyAlignment="1">
      <alignment vertical="center"/>
    </xf>
    <xf numFmtId="0" fontId="8" fillId="0" borderId="11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167" fontId="8" fillId="0" borderId="8" xfId="2" applyNumberFormat="1" applyFont="1" applyBorder="1" applyAlignment="1">
      <alignment horizontal="right" vertical="center" wrapText="1"/>
    </xf>
    <xf numFmtId="167" fontId="8" fillId="0" borderId="12" xfId="2" applyNumberFormat="1" applyFont="1" applyBorder="1" applyAlignment="1">
      <alignment vertical="center" wrapText="1"/>
    </xf>
    <xf numFmtId="0" fontId="8" fillId="0" borderId="13" xfId="0" applyFont="1" applyBorder="1" applyAlignment="1">
      <alignment vertical="center" wrapText="1"/>
    </xf>
    <xf numFmtId="167" fontId="8" fillId="0" borderId="11" xfId="2" applyNumberFormat="1" applyFont="1" applyBorder="1" applyAlignment="1">
      <alignment horizontal="right" vertical="center" wrapText="1"/>
    </xf>
    <xf numFmtId="167" fontId="8" fillId="0" borderId="11" xfId="2" applyNumberFormat="1" applyFont="1" applyBorder="1" applyAlignment="1">
      <alignment vertical="center" wrapText="1"/>
    </xf>
    <xf numFmtId="167" fontId="8" fillId="0" borderId="11" xfId="3" applyNumberFormat="1" applyFont="1" applyBorder="1" applyAlignment="1">
      <alignment horizontal="right" vertical="center" wrapText="1"/>
    </xf>
    <xf numFmtId="167" fontId="8" fillId="0" borderId="12" xfId="3" applyNumberFormat="1" applyFont="1" applyBorder="1" applyAlignment="1">
      <alignment vertical="center" wrapText="1"/>
    </xf>
    <xf numFmtId="41" fontId="12" fillId="0" borderId="11" xfId="1" applyFont="1" applyBorder="1"/>
    <xf numFmtId="0" fontId="0" fillId="0" borderId="14" xfId="0" applyBorder="1"/>
    <xf numFmtId="0" fontId="11" fillId="0" borderId="14" xfId="0" applyFont="1" applyBorder="1"/>
    <xf numFmtId="0" fontId="0" fillId="0" borderId="15" xfId="0" applyBorder="1"/>
    <xf numFmtId="0" fontId="11" fillId="0" borderId="15" xfId="0" applyFont="1" applyBorder="1"/>
    <xf numFmtId="0" fontId="0" fillId="0" borderId="16" xfId="0" applyBorder="1"/>
    <xf numFmtId="0" fontId="11" fillId="0" borderId="16" xfId="0" applyFont="1" applyBorder="1"/>
    <xf numFmtId="0" fontId="11" fillId="0" borderId="17" xfId="0" applyFont="1" applyBorder="1"/>
    <xf numFmtId="0" fontId="11" fillId="0" borderId="17" xfId="0" applyFont="1" applyBorder="1" applyAlignment="1">
      <alignment horizontal="right"/>
    </xf>
    <xf numFmtId="0" fontId="12" fillId="0" borderId="13" xfId="0" applyFont="1" applyBorder="1"/>
    <xf numFmtId="0" fontId="11" fillId="0" borderId="0" xfId="0" applyFont="1" applyAlignment="1">
      <alignment horizontal="right"/>
    </xf>
    <xf numFmtId="0" fontId="13" fillId="7" borderId="11" xfId="0" applyFont="1" applyFill="1" applyBorder="1"/>
    <xf numFmtId="164" fontId="13" fillId="7" borderId="11" xfId="0" applyNumberFormat="1" applyFont="1" applyFill="1" applyBorder="1"/>
    <xf numFmtId="0" fontId="16" fillId="0" borderId="0" xfId="0" applyFont="1"/>
    <xf numFmtId="0" fontId="15" fillId="0" borderId="1" xfId="0" applyFont="1" applyBorder="1"/>
    <xf numFmtId="0" fontId="16" fillId="0" borderId="1" xfId="0" applyFont="1" applyBorder="1"/>
    <xf numFmtId="168" fontId="16" fillId="0" borderId="1" xfId="0" applyNumberFormat="1" applyFont="1" applyBorder="1"/>
    <xf numFmtId="168" fontId="15" fillId="0" borderId="1" xfId="0" applyNumberFormat="1" applyFont="1" applyBorder="1"/>
    <xf numFmtId="0" fontId="14" fillId="0" borderId="19" xfId="0" applyFont="1" applyBorder="1" applyAlignment="1">
      <alignment horizontal="center" vertical="center"/>
    </xf>
    <xf numFmtId="0" fontId="14" fillId="0" borderId="19" xfId="0" applyFont="1" applyBorder="1"/>
    <xf numFmtId="0" fontId="14" fillId="0" borderId="19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167" fontId="0" fillId="0" borderId="1" xfId="2" applyNumberFormat="1" applyFont="1" applyBorder="1" applyAlignment="1">
      <alignment horizontal="center" vertical="center"/>
    </xf>
    <xf numFmtId="168" fontId="0" fillId="0" borderId="1" xfId="0" applyNumberFormat="1" applyBorder="1" applyAlignment="1">
      <alignment horizontal="center"/>
    </xf>
    <xf numFmtId="168" fontId="0" fillId="0" borderId="1" xfId="0" applyNumberFormat="1" applyBorder="1" applyAlignment="1">
      <alignment horizontal="left" vertical="center"/>
    </xf>
    <xf numFmtId="0" fontId="0" fillId="0" borderId="20" xfId="0" applyBorder="1"/>
    <xf numFmtId="0" fontId="14" fillId="3" borderId="19" xfId="0" applyFont="1" applyFill="1" applyBorder="1"/>
    <xf numFmtId="0" fontId="14" fillId="0" borderId="0" xfId="0" applyFont="1" applyAlignment="1">
      <alignment horizontal="center"/>
    </xf>
    <xf numFmtId="0" fontId="14" fillId="0" borderId="0" xfId="0" applyFont="1"/>
    <xf numFmtId="168" fontId="17" fillId="3" borderId="19" xfId="0" applyNumberFormat="1" applyFont="1" applyFill="1" applyBorder="1"/>
    <xf numFmtId="168" fontId="14" fillId="0" borderId="0" xfId="0" applyNumberFormat="1" applyFont="1"/>
    <xf numFmtId="0" fontId="12" fillId="0" borderId="8" xfId="0" applyFont="1" applyBorder="1"/>
    <xf numFmtId="0" fontId="9" fillId="0" borderId="1" xfId="0" applyFont="1" applyBorder="1"/>
    <xf numFmtId="0" fontId="11" fillId="0" borderId="1" xfId="0" applyFont="1" applyBorder="1"/>
    <xf numFmtId="0" fontId="8" fillId="0" borderId="21" xfId="0" applyFont="1" applyBorder="1"/>
    <xf numFmtId="0" fontId="8" fillId="0" borderId="22" xfId="0" applyFont="1" applyBorder="1"/>
    <xf numFmtId="0" fontId="8" fillId="0" borderId="23" xfId="0" applyFont="1" applyBorder="1"/>
    <xf numFmtId="0" fontId="12" fillId="0" borderId="17" xfId="0" applyFont="1" applyBorder="1"/>
    <xf numFmtId="0" fontId="18" fillId="0" borderId="0" xfId="0" applyFont="1"/>
    <xf numFmtId="0" fontId="14" fillId="0" borderId="1" xfId="0" applyFont="1" applyBorder="1"/>
    <xf numFmtId="0" fontId="9" fillId="0" borderId="4" xfId="0" applyFont="1" applyBorder="1"/>
    <xf numFmtId="169" fontId="9" fillId="0" borderId="1" xfId="4" applyNumberFormat="1" applyFont="1" applyBorder="1"/>
    <xf numFmtId="169" fontId="18" fillId="0" borderId="0" xfId="0" applyNumberFormat="1" applyFont="1"/>
    <xf numFmtId="0" fontId="14" fillId="9" borderId="1" xfId="0" applyFont="1" applyFill="1" applyBorder="1"/>
    <xf numFmtId="0" fontId="14" fillId="10" borderId="20" xfId="0" applyFont="1" applyFill="1" applyBorder="1"/>
    <xf numFmtId="0" fontId="14" fillId="11" borderId="20" xfId="0" applyFont="1" applyFill="1" applyBorder="1"/>
    <xf numFmtId="0" fontId="14" fillId="9" borderId="20" xfId="0" applyFont="1" applyFill="1" applyBorder="1"/>
    <xf numFmtId="0" fontId="14" fillId="10" borderId="2" xfId="0" applyFont="1" applyFill="1" applyBorder="1"/>
    <xf numFmtId="0" fontId="0" fillId="12" borderId="24" xfId="0" applyFill="1" applyBorder="1"/>
    <xf numFmtId="0" fontId="0" fillId="12" borderId="25" xfId="0" applyFill="1" applyBorder="1"/>
    <xf numFmtId="170" fontId="0" fillId="12" borderId="25" xfId="0" applyNumberFormat="1" applyFill="1" applyBorder="1"/>
    <xf numFmtId="170" fontId="0" fillId="13" borderId="25" xfId="0" applyNumberFormat="1" applyFill="1" applyBorder="1"/>
    <xf numFmtId="0" fontId="0" fillId="9" borderId="26" xfId="0" applyFill="1" applyBorder="1"/>
    <xf numFmtId="41" fontId="0" fillId="7" borderId="27" xfId="1" applyFont="1" applyFill="1" applyBorder="1"/>
    <xf numFmtId="0" fontId="0" fillId="14" borderId="28" xfId="0" applyFill="1" applyBorder="1"/>
    <xf numFmtId="0" fontId="0" fillId="14" borderId="1" xfId="0" applyFill="1" applyBorder="1"/>
    <xf numFmtId="170" fontId="0" fillId="14" borderId="1" xfId="0" applyNumberFormat="1" applyFill="1" applyBorder="1"/>
    <xf numFmtId="170" fontId="0" fillId="11" borderId="1" xfId="0" applyNumberFormat="1" applyFill="1" applyBorder="1"/>
    <xf numFmtId="0" fontId="0" fillId="9" borderId="4" xfId="0" applyFill="1" applyBorder="1"/>
    <xf numFmtId="41" fontId="0" fillId="7" borderId="29" xfId="1" applyFont="1" applyFill="1" applyBorder="1"/>
    <xf numFmtId="0" fontId="0" fillId="12" borderId="28" xfId="0" applyFill="1" applyBorder="1"/>
    <xf numFmtId="0" fontId="0" fillId="12" borderId="1" xfId="0" applyFill="1" applyBorder="1"/>
    <xf numFmtId="170" fontId="0" fillId="12" borderId="1" xfId="0" applyNumberFormat="1" applyFill="1" applyBorder="1"/>
    <xf numFmtId="170" fontId="0" fillId="13" borderId="1" xfId="0" applyNumberFormat="1" applyFill="1" applyBorder="1"/>
    <xf numFmtId="0" fontId="0" fillId="0" borderId="28" xfId="0" applyBorder="1"/>
    <xf numFmtId="170" fontId="0" fillId="0" borderId="1" xfId="0" applyNumberFormat="1" applyBorder="1"/>
    <xf numFmtId="0" fontId="0" fillId="0" borderId="30" xfId="0" applyBorder="1"/>
    <xf numFmtId="0" fontId="0" fillId="0" borderId="31" xfId="0" applyBorder="1"/>
    <xf numFmtId="170" fontId="0" fillId="0" borderId="31" xfId="0" applyNumberFormat="1" applyBorder="1"/>
    <xf numFmtId="170" fontId="0" fillId="11" borderId="31" xfId="0" applyNumberFormat="1" applyFill="1" applyBorder="1"/>
    <xf numFmtId="0" fontId="0" fillId="9" borderId="32" xfId="0" applyFill="1" applyBorder="1"/>
    <xf numFmtId="41" fontId="0" fillId="7" borderId="33" xfId="1" applyFont="1" applyFill="1" applyBorder="1"/>
    <xf numFmtId="164" fontId="14" fillId="7" borderId="11" xfId="0" applyNumberFormat="1" applyFont="1" applyFill="1" applyBorder="1"/>
    <xf numFmtId="0" fontId="14" fillId="10" borderId="11" xfId="0" applyFont="1" applyFill="1" applyBorder="1"/>
    <xf numFmtId="0" fontId="14" fillId="15" borderId="10" xfId="0" applyFont="1" applyFill="1" applyBorder="1"/>
    <xf numFmtId="0" fontId="0" fillId="0" borderId="34" xfId="0" applyBorder="1"/>
    <xf numFmtId="41" fontId="0" fillId="0" borderId="14" xfId="1" applyFont="1" applyBorder="1"/>
    <xf numFmtId="0" fontId="0" fillId="0" borderId="35" xfId="0" applyBorder="1"/>
    <xf numFmtId="41" fontId="0" fillId="0" borderId="15" xfId="1" applyFont="1" applyBorder="1"/>
    <xf numFmtId="41" fontId="0" fillId="0" borderId="15" xfId="1" applyFont="1" applyFill="1" applyBorder="1"/>
    <xf numFmtId="0" fontId="0" fillId="14" borderId="0" xfId="0" applyFill="1"/>
    <xf numFmtId="0" fontId="0" fillId="0" borderId="0" xfId="0" applyAlignment="1">
      <alignment horizontal="center"/>
    </xf>
    <xf numFmtId="0" fontId="21" fillId="14" borderId="1" xfId="0" applyFont="1" applyFill="1" applyBorder="1" applyAlignment="1">
      <alignment horizontal="center"/>
    </xf>
    <xf numFmtId="0" fontId="21" fillId="3" borderId="1" xfId="0" applyFont="1" applyFill="1" applyBorder="1" applyAlignment="1">
      <alignment horizontal="center"/>
    </xf>
    <xf numFmtId="0" fontId="21" fillId="7" borderId="1" xfId="0" applyFont="1" applyFill="1" applyBorder="1" applyAlignment="1">
      <alignment horizontal="left"/>
    </xf>
    <xf numFmtId="0" fontId="21" fillId="7" borderId="1" xfId="0" applyFont="1" applyFill="1" applyBorder="1" applyAlignment="1">
      <alignment horizontal="center"/>
    </xf>
    <xf numFmtId="0" fontId="22" fillId="14" borderId="1" xfId="0" applyFont="1" applyFill="1" applyBorder="1" applyAlignment="1">
      <alignment horizontal="center"/>
    </xf>
    <xf numFmtId="0" fontId="22" fillId="14" borderId="1" xfId="0" applyFont="1" applyFill="1" applyBorder="1" applyAlignment="1">
      <alignment horizontal="left" vertical="top"/>
    </xf>
    <xf numFmtId="171" fontId="22" fillId="14" borderId="1" xfId="0" applyNumberFormat="1" applyFont="1" applyFill="1" applyBorder="1" applyAlignment="1">
      <alignment horizontal="center"/>
    </xf>
    <xf numFmtId="0" fontId="22" fillId="14" borderId="1" xfId="0" applyFont="1" applyFill="1" applyBorder="1" applyAlignment="1">
      <alignment horizontal="left"/>
    </xf>
    <xf numFmtId="0" fontId="8" fillId="14" borderId="1" xfId="0" applyFont="1" applyFill="1" applyBorder="1" applyAlignment="1">
      <alignment horizontal="left"/>
    </xf>
    <xf numFmtId="0" fontId="22" fillId="14" borderId="1" xfId="0" applyFont="1" applyFill="1" applyBorder="1" applyAlignment="1">
      <alignment horizontal="center" vertical="center"/>
    </xf>
    <xf numFmtId="0" fontId="22" fillId="14" borderId="1" xfId="0" applyFont="1" applyFill="1" applyBorder="1" applyAlignment="1">
      <alignment horizontal="center" vertical="top"/>
    </xf>
    <xf numFmtId="171" fontId="22" fillId="14" borderId="1" xfId="5" applyNumberFormat="1" applyFont="1" applyFill="1" applyBorder="1" applyAlignment="1">
      <alignment horizontal="center" vertical="top"/>
    </xf>
    <xf numFmtId="171" fontId="22" fillId="14" borderId="1" xfId="0" applyNumberFormat="1" applyFont="1" applyFill="1" applyBorder="1" applyAlignment="1">
      <alignment horizontal="left" vertical="center"/>
    </xf>
    <xf numFmtId="0" fontId="21" fillId="3" borderId="1" xfId="0" applyFont="1" applyFill="1" applyBorder="1" applyAlignment="1">
      <alignment horizontal="left"/>
    </xf>
    <xf numFmtId="0" fontId="22" fillId="3" borderId="1" xfId="0" applyFont="1" applyFill="1" applyBorder="1" applyAlignment="1">
      <alignment horizontal="center"/>
    </xf>
    <xf numFmtId="171" fontId="21" fillId="3" borderId="1" xfId="0" applyNumberFormat="1" applyFont="1" applyFill="1" applyBorder="1" applyAlignment="1">
      <alignment horizontal="center"/>
    </xf>
    <xf numFmtId="0" fontId="8" fillId="14" borderId="1" xfId="0" applyFont="1" applyFill="1" applyBorder="1" applyAlignment="1">
      <alignment horizontal="center" vertical="center"/>
    </xf>
    <xf numFmtId="0" fontId="8" fillId="0" borderId="1" xfId="0" applyFont="1" applyBorder="1"/>
    <xf numFmtId="171" fontId="8" fillId="0" borderId="1" xfId="5" applyNumberFormat="1" applyFont="1" applyBorder="1"/>
    <xf numFmtId="0" fontId="8" fillId="0" borderId="1" xfId="0" applyFont="1" applyBorder="1" applyAlignment="1">
      <alignment horizontal="center"/>
    </xf>
    <xf numFmtId="171" fontId="8" fillId="0" borderId="1" xfId="5" applyNumberFormat="1" applyFont="1" applyFill="1" applyBorder="1"/>
    <xf numFmtId="171" fontId="23" fillId="0" borderId="1" xfId="0" applyNumberFormat="1" applyFont="1" applyBorder="1"/>
    <xf numFmtId="0" fontId="23" fillId="0" borderId="1" xfId="0" applyFont="1" applyBorder="1" applyAlignment="1">
      <alignment horizontal="center"/>
    </xf>
    <xf numFmtId="0" fontId="23" fillId="14" borderId="1" xfId="0" applyFont="1" applyFill="1" applyBorder="1"/>
    <xf numFmtId="0" fontId="7" fillId="3" borderId="1" xfId="0" applyFont="1" applyFill="1" applyBorder="1"/>
    <xf numFmtId="0" fontId="23" fillId="3" borderId="1" xfId="0" applyFont="1" applyFill="1" applyBorder="1" applyAlignment="1">
      <alignment horizontal="center"/>
    </xf>
    <xf numFmtId="0" fontId="23" fillId="3" borderId="1" xfId="0" applyFont="1" applyFill="1" applyBorder="1"/>
    <xf numFmtId="171" fontId="24" fillId="3" borderId="1" xfId="0" applyNumberFormat="1" applyFont="1" applyFill="1" applyBorder="1"/>
    <xf numFmtId="0" fontId="23" fillId="14" borderId="0" xfId="0" applyFont="1" applyFill="1"/>
    <xf numFmtId="0" fontId="7" fillId="7" borderId="2" xfId="0" applyFont="1" applyFill="1" applyBorder="1"/>
    <xf numFmtId="0" fontId="23" fillId="7" borderId="0" xfId="0" applyFont="1" applyFill="1" applyAlignment="1">
      <alignment horizontal="center"/>
    </xf>
    <xf numFmtId="0" fontId="23" fillId="7" borderId="0" xfId="0" applyFont="1" applyFill="1"/>
    <xf numFmtId="0" fontId="7" fillId="7" borderId="1" xfId="0" applyFont="1" applyFill="1" applyBorder="1"/>
    <xf numFmtId="0" fontId="23" fillId="7" borderId="1" xfId="0" applyFont="1" applyFill="1" applyBorder="1" applyAlignment="1">
      <alignment horizontal="center"/>
    </xf>
    <xf numFmtId="0" fontId="23" fillId="7" borderId="1" xfId="0" applyFont="1" applyFill="1" applyBorder="1"/>
    <xf numFmtId="171" fontId="23" fillId="7" borderId="1" xfId="0" applyNumberFormat="1" applyFont="1" applyFill="1" applyBorder="1"/>
    <xf numFmtId="171" fontId="24" fillId="7" borderId="1" xfId="0" applyNumberFormat="1" applyFont="1" applyFill="1" applyBorder="1"/>
    <xf numFmtId="0" fontId="23" fillId="14" borderId="1" xfId="0" applyFont="1" applyFill="1" applyBorder="1" applyAlignment="1">
      <alignment horizontal="center"/>
    </xf>
    <xf numFmtId="0" fontId="22" fillId="14" borderId="1" xfId="0" applyFont="1" applyFill="1" applyBorder="1"/>
    <xf numFmtId="171" fontId="22" fillId="14" borderId="1" xfId="0" applyNumberFormat="1" applyFont="1" applyFill="1" applyBorder="1"/>
    <xf numFmtId="172" fontId="25" fillId="14" borderId="1" xfId="0" applyNumberFormat="1" applyFont="1" applyFill="1" applyBorder="1" applyAlignment="1">
      <alignment horizontal="center"/>
    </xf>
    <xf numFmtId="0" fontId="21" fillId="3" borderId="1" xfId="0" applyFont="1" applyFill="1" applyBorder="1"/>
    <xf numFmtId="0" fontId="22" fillId="3" borderId="1" xfId="0" applyFont="1" applyFill="1" applyBorder="1"/>
    <xf numFmtId="0" fontId="22" fillId="3" borderId="1" xfId="0" applyFont="1" applyFill="1" applyBorder="1" applyAlignment="1">
      <alignment horizontal="center" vertical="center"/>
    </xf>
    <xf numFmtId="171" fontId="22" fillId="3" borderId="1" xfId="0" applyNumberFormat="1" applyFont="1" applyFill="1" applyBorder="1"/>
    <xf numFmtId="172" fontId="26" fillId="3" borderId="1" xfId="0" applyNumberFormat="1" applyFont="1" applyFill="1" applyBorder="1" applyAlignment="1">
      <alignment horizontal="center"/>
    </xf>
    <xf numFmtId="37" fontId="23" fillId="14" borderId="1" xfId="0" applyNumberFormat="1" applyFont="1" applyFill="1" applyBorder="1" applyAlignment="1">
      <alignment horizontal="center"/>
    </xf>
    <xf numFmtId="0" fontId="8" fillId="14" borderId="1" xfId="0" applyFont="1" applyFill="1" applyBorder="1" applyAlignment="1">
      <alignment horizontal="center"/>
    </xf>
    <xf numFmtId="172" fontId="8" fillId="14" borderId="1" xfId="0" applyNumberFormat="1" applyFont="1" applyFill="1" applyBorder="1" applyAlignment="1">
      <alignment horizontal="center"/>
    </xf>
    <xf numFmtId="172" fontId="8" fillId="0" borderId="1" xfId="0" applyNumberFormat="1" applyFont="1" applyBorder="1"/>
    <xf numFmtId="172" fontId="8" fillId="0" borderId="1" xfId="0" applyNumberFormat="1" applyFont="1" applyBorder="1" applyAlignment="1">
      <alignment horizontal="center"/>
    </xf>
    <xf numFmtId="0" fontId="8" fillId="14" borderId="1" xfId="0" applyFont="1" applyFill="1" applyBorder="1"/>
    <xf numFmtId="171" fontId="23" fillId="14" borderId="1" xfId="0" applyNumberFormat="1" applyFont="1" applyFill="1" applyBorder="1"/>
    <xf numFmtId="171" fontId="24" fillId="14" borderId="1" xfId="0" applyNumberFormat="1" applyFont="1" applyFill="1" applyBorder="1"/>
    <xf numFmtId="0" fontId="7" fillId="14" borderId="1" xfId="0" applyFont="1" applyFill="1" applyBorder="1"/>
    <xf numFmtId="0" fontId="22" fillId="7" borderId="1" xfId="0" applyFont="1" applyFill="1" applyBorder="1"/>
    <xf numFmtId="0" fontId="22" fillId="0" borderId="1" xfId="0" applyFont="1" applyBorder="1" applyAlignment="1">
      <alignment horizontal="center" vertical="center"/>
    </xf>
    <xf numFmtId="171" fontId="22" fillId="0" borderId="1" xfId="0" applyNumberFormat="1" applyFont="1" applyBorder="1" applyAlignment="1">
      <alignment horizontal="left" vertical="center"/>
    </xf>
    <xf numFmtId="0" fontId="22" fillId="0" borderId="1" xfId="0" applyFont="1" applyBorder="1" applyAlignment="1">
      <alignment horizontal="center"/>
    </xf>
    <xf numFmtId="171" fontId="8" fillId="0" borderId="1" xfId="5" applyNumberFormat="1" applyFont="1" applyBorder="1" applyAlignment="1"/>
    <xf numFmtId="0" fontId="7" fillId="7" borderId="5" xfId="0" applyFont="1" applyFill="1" applyBorder="1" applyAlignment="1">
      <alignment horizontal="center" vertical="top"/>
    </xf>
    <xf numFmtId="172" fontId="23" fillId="0" borderId="1" xfId="0" applyNumberFormat="1" applyFont="1" applyBorder="1"/>
    <xf numFmtId="0" fontId="21" fillId="3" borderId="19" xfId="0" applyFont="1" applyFill="1" applyBorder="1"/>
    <xf numFmtId="0" fontId="22" fillId="3" borderId="19" xfId="0" applyFont="1" applyFill="1" applyBorder="1"/>
    <xf numFmtId="0" fontId="22" fillId="3" borderId="19" xfId="0" applyFont="1" applyFill="1" applyBorder="1" applyAlignment="1">
      <alignment horizontal="center" vertical="center"/>
    </xf>
    <xf numFmtId="171" fontId="22" fillId="3" borderId="19" xfId="0" applyNumberFormat="1" applyFont="1" applyFill="1" applyBorder="1"/>
    <xf numFmtId="172" fontId="26" fillId="3" borderId="19" xfId="0" applyNumberFormat="1" applyFont="1" applyFill="1" applyBorder="1" applyAlignment="1">
      <alignment horizontal="center"/>
    </xf>
    <xf numFmtId="0" fontId="21" fillId="8" borderId="1" xfId="0" applyFont="1" applyFill="1" applyBorder="1"/>
    <xf numFmtId="0" fontId="22" fillId="8" borderId="1" xfId="0" applyFont="1" applyFill="1" applyBorder="1"/>
    <xf numFmtId="0" fontId="22" fillId="8" borderId="1" xfId="0" applyFont="1" applyFill="1" applyBorder="1" applyAlignment="1">
      <alignment horizontal="center" vertical="center"/>
    </xf>
    <xf numFmtId="171" fontId="22" fillId="8" borderId="1" xfId="0" applyNumberFormat="1" applyFont="1" applyFill="1" applyBorder="1"/>
    <xf numFmtId="172" fontId="26" fillId="8" borderId="1" xfId="0" applyNumberFormat="1" applyFont="1" applyFill="1" applyBorder="1" applyAlignment="1">
      <alignment horizontal="center"/>
    </xf>
    <xf numFmtId="166" fontId="0" fillId="0" borderId="0" xfId="2" applyFont="1"/>
    <xf numFmtId="166" fontId="29" fillId="0" borderId="0" xfId="2" applyFont="1"/>
    <xf numFmtId="168" fontId="29" fillId="0" borderId="1" xfId="0" applyNumberFormat="1" applyFont="1" applyBorder="1" applyAlignment="1">
      <alignment horizontal="left" vertical="center"/>
    </xf>
    <xf numFmtId="167" fontId="13" fillId="3" borderId="12" xfId="0" applyNumberFormat="1" applyFont="1" applyFill="1" applyBorder="1"/>
    <xf numFmtId="15" fontId="23" fillId="0" borderId="1" xfId="0" applyNumberFormat="1" applyFont="1" applyBorder="1"/>
    <xf numFmtId="167" fontId="23" fillId="0" borderId="1" xfId="6" applyNumberFormat="1" applyFont="1" applyBorder="1"/>
    <xf numFmtId="3" fontId="23" fillId="0" borderId="1" xfId="0" applyNumberFormat="1" applyFont="1" applyBorder="1" applyAlignment="1">
      <alignment horizontal="center"/>
    </xf>
    <xf numFmtId="0" fontId="24" fillId="16" borderId="36" xfId="0" applyFont="1" applyFill="1" applyBorder="1"/>
    <xf numFmtId="0" fontId="24" fillId="16" borderId="37" xfId="0" applyFont="1" applyFill="1" applyBorder="1"/>
    <xf numFmtId="0" fontId="24" fillId="16" borderId="38" xfId="0" applyFont="1" applyFill="1" applyBorder="1"/>
    <xf numFmtId="0" fontId="28" fillId="14" borderId="1" xfId="0" applyFont="1" applyFill="1" applyBorder="1"/>
    <xf numFmtId="166" fontId="0" fillId="0" borderId="0" xfId="0" applyNumberFormat="1"/>
    <xf numFmtId="0" fontId="14" fillId="15" borderId="40" xfId="0" applyFont="1" applyFill="1" applyBorder="1"/>
    <xf numFmtId="0" fontId="14" fillId="15" borderId="41" xfId="0" applyFont="1" applyFill="1" applyBorder="1"/>
    <xf numFmtId="41" fontId="0" fillId="0" borderId="21" xfId="1" applyFont="1" applyBorder="1"/>
    <xf numFmtId="41" fontId="0" fillId="0" borderId="22" xfId="1" applyFont="1" applyBorder="1"/>
    <xf numFmtId="0" fontId="0" fillId="0" borderId="22" xfId="0" applyBorder="1"/>
    <xf numFmtId="0" fontId="14" fillId="15" borderId="1" xfId="0" applyFont="1" applyFill="1" applyBorder="1"/>
    <xf numFmtId="0" fontId="30" fillId="14" borderId="1" xfId="0" applyFont="1" applyFill="1" applyBorder="1"/>
    <xf numFmtId="0" fontId="31" fillId="3" borderId="1" xfId="0" applyFont="1" applyFill="1" applyBorder="1"/>
    <xf numFmtId="0" fontId="32" fillId="3" borderId="1" xfId="0" applyFont="1" applyFill="1" applyBorder="1"/>
    <xf numFmtId="0" fontId="32" fillId="3" borderId="1" xfId="0" applyFont="1" applyFill="1" applyBorder="1" applyAlignment="1">
      <alignment horizontal="center" vertical="center"/>
    </xf>
    <xf numFmtId="171" fontId="32" fillId="3" borderId="1" xfId="0" applyNumberFormat="1" applyFont="1" applyFill="1" applyBorder="1"/>
    <xf numFmtId="172" fontId="33" fillId="3" borderId="1" xfId="0" applyNumberFormat="1" applyFont="1" applyFill="1" applyBorder="1" applyAlignment="1">
      <alignment horizontal="center"/>
    </xf>
    <xf numFmtId="0" fontId="27" fillId="0" borderId="0" xfId="0" applyFont="1"/>
    <xf numFmtId="0" fontId="32" fillId="7" borderId="1" xfId="0" applyFont="1" applyFill="1" applyBorder="1"/>
    <xf numFmtId="0" fontId="30" fillId="7" borderId="1" xfId="0" applyFont="1" applyFill="1" applyBorder="1" applyAlignment="1">
      <alignment horizontal="center"/>
    </xf>
    <xf numFmtId="0" fontId="30" fillId="7" borderId="1" xfId="0" applyFont="1" applyFill="1" applyBorder="1"/>
    <xf numFmtId="171" fontId="30" fillId="7" borderId="1" xfId="0" applyNumberFormat="1" applyFont="1" applyFill="1" applyBorder="1"/>
    <xf numFmtId="171" fontId="33" fillId="7" borderId="1" xfId="0" applyNumberFormat="1" applyFont="1" applyFill="1" applyBorder="1"/>
    <xf numFmtId="37" fontId="30" fillId="14" borderId="1" xfId="0" applyNumberFormat="1" applyFont="1" applyFill="1" applyBorder="1" applyAlignment="1">
      <alignment horizontal="center"/>
    </xf>
    <xf numFmtId="0" fontId="32" fillId="14" borderId="1" xfId="0" applyFont="1" applyFill="1" applyBorder="1" applyAlignment="1">
      <alignment horizontal="left" vertical="top" wrapText="1"/>
    </xf>
    <xf numFmtId="0" fontId="32" fillId="14" borderId="1" xfId="0" applyFont="1" applyFill="1" applyBorder="1" applyAlignment="1">
      <alignment horizontal="center" vertical="top"/>
    </xf>
    <xf numFmtId="171" fontId="32" fillId="14" borderId="1" xfId="5" applyNumberFormat="1" applyFont="1" applyFill="1" applyBorder="1" applyAlignment="1">
      <alignment horizontal="center" vertical="top"/>
    </xf>
    <xf numFmtId="171" fontId="32" fillId="14" borderId="1" xfId="0" applyNumberFormat="1" applyFont="1" applyFill="1" applyBorder="1" applyAlignment="1">
      <alignment horizontal="left" vertical="center"/>
    </xf>
    <xf numFmtId="0" fontId="32" fillId="14" borderId="1" xfId="0" applyFont="1" applyFill="1" applyBorder="1"/>
    <xf numFmtId="164" fontId="32" fillId="14" borderId="1" xfId="5" applyFont="1" applyFill="1" applyBorder="1" applyAlignment="1">
      <alignment horizontal="center"/>
    </xf>
    <xf numFmtId="0" fontId="32" fillId="14" borderId="1" xfId="0" applyFont="1" applyFill="1" applyBorder="1" applyAlignment="1">
      <alignment horizontal="center" vertical="center"/>
    </xf>
    <xf numFmtId="171" fontId="32" fillId="14" borderId="1" xfId="5" applyNumberFormat="1" applyFont="1" applyFill="1" applyBorder="1"/>
    <xf numFmtId="0" fontId="32" fillId="14" borderId="1" xfId="0" applyFont="1" applyFill="1" applyBorder="1" applyAlignment="1">
      <alignment horizontal="center"/>
    </xf>
    <xf numFmtId="172" fontId="32" fillId="14" borderId="1" xfId="0" applyNumberFormat="1" applyFont="1" applyFill="1" applyBorder="1"/>
    <xf numFmtId="171" fontId="32" fillId="14" borderId="1" xfId="0" applyNumberFormat="1" applyFont="1" applyFill="1" applyBorder="1"/>
    <xf numFmtId="0" fontId="30" fillId="14" borderId="0" xfId="0" applyFont="1" applyFill="1"/>
    <xf numFmtId="0" fontId="33" fillId="14" borderId="1" xfId="0" applyFont="1" applyFill="1" applyBorder="1"/>
    <xf numFmtId="171" fontId="34" fillId="14" borderId="1" xfId="0" applyNumberFormat="1" applyFont="1" applyFill="1" applyBorder="1"/>
    <xf numFmtId="0" fontId="19" fillId="3" borderId="0" xfId="0" applyFont="1" applyFill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20" fillId="7" borderId="1" xfId="0" applyFont="1" applyFill="1" applyBorder="1" applyAlignment="1">
      <alignment horizontal="center"/>
    </xf>
    <xf numFmtId="17" fontId="3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10" fillId="5" borderId="7" xfId="0" applyFont="1" applyFill="1" applyBorder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14" fillId="3" borderId="39" xfId="0" applyFont="1" applyFill="1" applyBorder="1" applyAlignment="1">
      <alignment horizontal="center"/>
    </xf>
    <xf numFmtId="0" fontId="14" fillId="3" borderId="7" xfId="0" applyFont="1" applyFill="1" applyBorder="1" applyAlignment="1">
      <alignment horizontal="center"/>
    </xf>
    <xf numFmtId="0" fontId="14" fillId="3" borderId="8" xfId="0" applyFont="1" applyFill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5" borderId="4" xfId="0" applyFont="1" applyFill="1" applyBorder="1" applyAlignment="1">
      <alignment horizontal="center"/>
    </xf>
    <xf numFmtId="0" fontId="15" fillId="5" borderId="5" xfId="0" applyFont="1" applyFill="1" applyBorder="1" applyAlignment="1">
      <alignment horizontal="center"/>
    </xf>
    <xf numFmtId="0" fontId="15" fillId="5" borderId="6" xfId="0" applyFont="1" applyFill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4" fillId="8" borderId="18" xfId="0" applyFont="1" applyFill="1" applyBorder="1" applyAlignment="1">
      <alignment horizontal="center"/>
    </xf>
  </cellXfs>
  <cellStyles count="7">
    <cellStyle name="Comma" xfId="2" builtinId="3"/>
    <cellStyle name="Comma [0]" xfId="1" builtinId="6"/>
    <cellStyle name="Comma [0] 2" xfId="5" xr:uid="{0E52C94A-4C0E-420F-BDB6-B331CF81BC83}"/>
    <cellStyle name="Comma 2" xfId="6" xr:uid="{D937ABA6-E820-4290-867B-4B822A66FDD4}"/>
    <cellStyle name="Comma 4" xfId="3" xr:uid="{23F46B6B-D075-4AA4-A0A8-4328CA9E6F13}"/>
    <cellStyle name="Currency" xfId="4" builtinId="4"/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627D0-9B85-46BC-A1FF-2928E38B78B4}">
  <dimension ref="A1:E14"/>
  <sheetViews>
    <sheetView workbookViewId="0">
      <selection activeCell="C11" sqref="C11"/>
    </sheetView>
  </sheetViews>
  <sheetFormatPr defaultRowHeight="15" x14ac:dyDescent="0.25"/>
  <cols>
    <col min="1" max="1" width="33.28515625" customWidth="1"/>
    <col min="2" max="2" width="20.85546875" customWidth="1"/>
    <col min="3" max="3" width="28.42578125" customWidth="1"/>
    <col min="4" max="4" width="16" customWidth="1"/>
    <col min="5" max="5" width="28.42578125" customWidth="1"/>
  </cols>
  <sheetData>
    <row r="1" spans="1:5" ht="16.5" x14ac:dyDescent="0.3">
      <c r="A1" s="1"/>
      <c r="B1" s="2" t="s">
        <v>0</v>
      </c>
      <c r="C1" s="1"/>
      <c r="D1" s="243"/>
      <c r="E1" s="243"/>
    </row>
    <row r="2" spans="1:5" ht="18" x14ac:dyDescent="0.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pans="1:5" ht="16.5" x14ac:dyDescent="0.3">
      <c r="A3" s="5" t="s">
        <v>6</v>
      </c>
      <c r="B3" s="242" t="s">
        <v>11</v>
      </c>
      <c r="C3" s="6">
        <v>50</v>
      </c>
      <c r="D3" s="7">
        <v>13000</v>
      </c>
      <c r="E3" s="15">
        <f>C3*D3</f>
        <v>650000</v>
      </c>
    </row>
    <row r="4" spans="1:5" ht="16.5" x14ac:dyDescent="0.3">
      <c r="A4" s="5" t="s">
        <v>347</v>
      </c>
      <c r="B4" s="242"/>
      <c r="C4" s="6">
        <v>10</v>
      </c>
      <c r="D4" s="7">
        <v>5000</v>
      </c>
      <c r="E4" s="7">
        <f>D4*C4</f>
        <v>50000</v>
      </c>
    </row>
    <row r="5" spans="1:5" ht="16.5" x14ac:dyDescent="0.3">
      <c r="A5" s="5" t="s">
        <v>7</v>
      </c>
      <c r="B5" s="242"/>
      <c r="C5" s="6">
        <v>30</v>
      </c>
      <c r="D5" s="7">
        <v>14000</v>
      </c>
      <c r="E5" s="7">
        <f t="shared" ref="E5:E7" si="0">C5*D5</f>
        <v>420000</v>
      </c>
    </row>
    <row r="6" spans="1:5" ht="16.5" x14ac:dyDescent="0.3">
      <c r="A6" s="5" t="s">
        <v>8</v>
      </c>
      <c r="B6" s="242"/>
      <c r="C6" s="6">
        <v>6</v>
      </c>
      <c r="D6" s="7">
        <v>35000</v>
      </c>
      <c r="E6" s="7">
        <f t="shared" si="0"/>
        <v>210000</v>
      </c>
    </row>
    <row r="7" spans="1:5" ht="16.5" x14ac:dyDescent="0.3">
      <c r="A7" s="5" t="s">
        <v>13</v>
      </c>
      <c r="B7" s="242"/>
      <c r="C7" s="6">
        <v>10</v>
      </c>
      <c r="D7" s="7">
        <v>8000</v>
      </c>
      <c r="E7" s="7">
        <f t="shared" si="0"/>
        <v>80000</v>
      </c>
    </row>
    <row r="8" spans="1:5" ht="16.5" x14ac:dyDescent="0.3">
      <c r="A8" s="5" t="s">
        <v>12</v>
      </c>
      <c r="B8" s="242"/>
      <c r="C8" s="6">
        <v>10</v>
      </c>
      <c r="D8" s="7">
        <v>3000</v>
      </c>
      <c r="E8" s="7">
        <f>C8*D8</f>
        <v>30000</v>
      </c>
    </row>
    <row r="9" spans="1:5" ht="16.5" x14ac:dyDescent="0.3">
      <c r="A9" s="5" t="s">
        <v>14</v>
      </c>
      <c r="B9" s="242"/>
      <c r="C9" s="6">
        <v>40</v>
      </c>
      <c r="D9" s="7">
        <v>20000</v>
      </c>
      <c r="E9" s="7">
        <f>C9*D9</f>
        <v>800000</v>
      </c>
    </row>
    <row r="10" spans="1:5" ht="16.5" x14ac:dyDescent="0.3">
      <c r="A10" s="5" t="s">
        <v>15</v>
      </c>
      <c r="B10" s="242"/>
      <c r="C10" s="6">
        <v>84</v>
      </c>
      <c r="D10" s="7">
        <v>7500</v>
      </c>
      <c r="E10" s="7">
        <f>C10*D10</f>
        <v>630000</v>
      </c>
    </row>
    <row r="11" spans="1:5" ht="16.5" x14ac:dyDescent="0.3">
      <c r="A11" s="5" t="s">
        <v>348</v>
      </c>
      <c r="B11" s="242"/>
      <c r="C11" s="6">
        <v>2</v>
      </c>
      <c r="D11" s="7">
        <v>10000</v>
      </c>
      <c r="E11" s="7">
        <f>C11*D11</f>
        <v>20000</v>
      </c>
    </row>
    <row r="12" spans="1:5" ht="20.25" x14ac:dyDescent="0.3">
      <c r="A12" s="8" t="s">
        <v>9</v>
      </c>
      <c r="B12" s="9"/>
      <c r="C12" s="9"/>
      <c r="D12" s="10"/>
      <c r="E12" s="11">
        <f>SUM(E3:E11)</f>
        <v>2890000</v>
      </c>
    </row>
    <row r="13" spans="1:5" ht="16.5" x14ac:dyDescent="0.3">
      <c r="A13" s="3"/>
      <c r="B13" s="3"/>
      <c r="C13" s="3"/>
      <c r="D13" s="3"/>
      <c r="E13" s="3"/>
    </row>
    <row r="14" spans="1:5" ht="20.25" x14ac:dyDescent="0.3">
      <c r="A14" s="12" t="s">
        <v>10</v>
      </c>
      <c r="B14" s="13"/>
      <c r="C14" s="3"/>
      <c r="D14" s="3"/>
      <c r="E14" s="14">
        <f>E12</f>
        <v>2890000</v>
      </c>
    </row>
  </sheetData>
  <mergeCells count="2">
    <mergeCell ref="B3:B11"/>
    <mergeCell ref="D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2DCDE-E600-4A24-A60A-FECA2A1C9CCF}">
  <dimension ref="A1:F8"/>
  <sheetViews>
    <sheetView workbookViewId="0">
      <selection activeCell="B7" sqref="B7"/>
    </sheetView>
  </sheetViews>
  <sheetFormatPr defaultRowHeight="15" x14ac:dyDescent="0.25"/>
  <cols>
    <col min="1" max="1" width="21.140625" customWidth="1"/>
    <col min="2" max="2" width="15.140625" bestFit="1" customWidth="1"/>
    <col min="3" max="3" width="18.42578125" customWidth="1"/>
    <col min="4" max="4" width="7.42578125" customWidth="1"/>
    <col min="5" max="5" width="21.85546875" bestFit="1" customWidth="1"/>
    <col min="6" max="6" width="24" bestFit="1" customWidth="1"/>
  </cols>
  <sheetData>
    <row r="1" spans="1:6" ht="18.75" x14ac:dyDescent="0.3">
      <c r="A1" s="78" t="s">
        <v>86</v>
      </c>
      <c r="B1" s="78" t="s">
        <v>87</v>
      </c>
      <c r="C1" s="79" t="s">
        <v>88</v>
      </c>
      <c r="D1" s="79" t="s">
        <v>66</v>
      </c>
      <c r="E1" s="79" t="s">
        <v>74</v>
      </c>
      <c r="F1" s="79" t="s">
        <v>75</v>
      </c>
    </row>
    <row r="2" spans="1:6" ht="18.75" x14ac:dyDescent="0.3">
      <c r="A2" s="80" t="s">
        <v>345</v>
      </c>
      <c r="B2" s="80"/>
      <c r="C2" s="72" t="s">
        <v>89</v>
      </c>
      <c r="D2" s="72">
        <v>4</v>
      </c>
      <c r="E2" s="81">
        <v>500000</v>
      </c>
      <c r="F2" s="81">
        <f>E2*D2</f>
        <v>2000000</v>
      </c>
    </row>
    <row r="3" spans="1:6" ht="18.75" x14ac:dyDescent="0.3">
      <c r="A3" s="72" t="s">
        <v>346</v>
      </c>
      <c r="B3" s="72" t="s">
        <v>91</v>
      </c>
      <c r="C3" s="72" t="s">
        <v>92</v>
      </c>
      <c r="D3" s="73">
        <v>30</v>
      </c>
      <c r="E3" s="81">
        <v>40000</v>
      </c>
      <c r="F3" s="81">
        <f t="shared" ref="F3:F6" si="0">E3*D3</f>
        <v>1200000</v>
      </c>
    </row>
    <row r="4" spans="1:6" ht="18.75" x14ac:dyDescent="0.3">
      <c r="A4" s="72" t="s">
        <v>90</v>
      </c>
      <c r="B4" s="72" t="s">
        <v>93</v>
      </c>
      <c r="C4" s="72" t="s">
        <v>92</v>
      </c>
      <c r="D4" s="73">
        <v>40</v>
      </c>
      <c r="E4" s="81">
        <v>22000</v>
      </c>
      <c r="F4" s="81">
        <f t="shared" si="0"/>
        <v>880000</v>
      </c>
    </row>
    <row r="5" spans="1:6" ht="18.75" x14ac:dyDescent="0.3">
      <c r="A5" s="72" t="s">
        <v>94</v>
      </c>
      <c r="B5" s="60"/>
      <c r="C5" s="72" t="s">
        <v>92</v>
      </c>
      <c r="D5" s="72">
        <v>2</v>
      </c>
      <c r="E5" s="81">
        <v>50000</v>
      </c>
      <c r="F5" s="81">
        <f t="shared" si="0"/>
        <v>100000</v>
      </c>
    </row>
    <row r="6" spans="1:6" ht="18.75" x14ac:dyDescent="0.3">
      <c r="A6" s="72" t="s">
        <v>95</v>
      </c>
      <c r="B6" s="60"/>
      <c r="C6" s="72" t="s">
        <v>92</v>
      </c>
      <c r="D6" s="72">
        <v>2</v>
      </c>
      <c r="E6" s="81">
        <v>100000</v>
      </c>
      <c r="F6" s="81">
        <f t="shared" si="0"/>
        <v>200000</v>
      </c>
    </row>
    <row r="8" spans="1:6" ht="18.75" x14ac:dyDescent="0.3">
      <c r="F8" s="82">
        <f>SUM(F2:F6)</f>
        <v>4380000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28226-F9AD-4620-A438-2C8DAD3DDD9F}">
  <dimension ref="A1:F8"/>
  <sheetViews>
    <sheetView workbookViewId="0">
      <selection activeCell="B10" sqref="B10"/>
    </sheetView>
  </sheetViews>
  <sheetFormatPr defaultRowHeight="15" x14ac:dyDescent="0.25"/>
  <cols>
    <col min="2" max="2" width="28.42578125" bestFit="1" customWidth="1"/>
    <col min="3" max="3" width="26.28515625" bestFit="1" customWidth="1"/>
    <col min="6" max="6" width="25.42578125" customWidth="1"/>
  </cols>
  <sheetData>
    <row r="1" spans="1:6" ht="27.75" x14ac:dyDescent="0.4">
      <c r="B1" s="244" t="s">
        <v>16</v>
      </c>
      <c r="C1" s="245"/>
      <c r="D1" s="245"/>
      <c r="E1" s="245"/>
      <c r="F1" s="246"/>
    </row>
    <row r="2" spans="1:6" ht="15.75" x14ac:dyDescent="0.25">
      <c r="A2" s="16" t="s">
        <v>17</v>
      </c>
      <c r="B2" s="16" t="s">
        <v>18</v>
      </c>
      <c r="C2" s="16" t="s">
        <v>19</v>
      </c>
      <c r="D2" s="16" t="s">
        <v>20</v>
      </c>
      <c r="E2" s="16" t="s">
        <v>21</v>
      </c>
      <c r="F2" s="17" t="s">
        <v>22</v>
      </c>
    </row>
    <row r="3" spans="1:6" ht="15.75" x14ac:dyDescent="0.25">
      <c r="A3" s="18">
        <v>5</v>
      </c>
      <c r="B3" s="19" t="s">
        <v>23</v>
      </c>
      <c r="C3" s="19" t="s">
        <v>24</v>
      </c>
      <c r="D3" s="19">
        <v>4</v>
      </c>
      <c r="E3" s="20">
        <v>1000</v>
      </c>
      <c r="F3" s="21">
        <f t="shared" ref="F3" si="0">E3*D3</f>
        <v>4000</v>
      </c>
    </row>
    <row r="4" spans="1:6" ht="15.75" x14ac:dyDescent="0.25">
      <c r="A4" s="18"/>
      <c r="B4" s="19" t="s">
        <v>25</v>
      </c>
      <c r="C4" s="19" t="s">
        <v>358</v>
      </c>
      <c r="D4" s="19">
        <v>24</v>
      </c>
      <c r="E4" s="20">
        <v>25000</v>
      </c>
      <c r="F4" s="21">
        <f>E4*D4</f>
        <v>600000</v>
      </c>
    </row>
    <row r="5" spans="1:6" ht="15.75" x14ac:dyDescent="0.25">
      <c r="A5" s="18">
        <v>8</v>
      </c>
      <c r="B5" s="19" t="s">
        <v>25</v>
      </c>
      <c r="C5" s="19" t="s">
        <v>26</v>
      </c>
      <c r="D5" s="19">
        <v>2</v>
      </c>
      <c r="E5" s="22">
        <v>175000</v>
      </c>
      <c r="F5" s="21">
        <f>E5*D5</f>
        <v>350000</v>
      </c>
    </row>
    <row r="6" spans="1:6" ht="15.75" x14ac:dyDescent="0.25">
      <c r="A6" s="18">
        <v>12</v>
      </c>
      <c r="B6" s="19" t="s">
        <v>25</v>
      </c>
      <c r="C6" s="19" t="s">
        <v>27</v>
      </c>
      <c r="D6" s="19">
        <v>4</v>
      </c>
      <c r="E6" s="19">
        <v>52500</v>
      </c>
      <c r="F6" s="21">
        <f t="shared" ref="F6:F7" si="1">E6*D6</f>
        <v>210000</v>
      </c>
    </row>
    <row r="7" spans="1:6" ht="15.75" x14ac:dyDescent="0.25">
      <c r="A7" s="18">
        <v>13</v>
      </c>
      <c r="B7" s="19" t="s">
        <v>25</v>
      </c>
      <c r="C7" s="19" t="s">
        <v>28</v>
      </c>
      <c r="D7" s="19">
        <v>1</v>
      </c>
      <c r="E7" s="19">
        <v>700000</v>
      </c>
      <c r="F7" s="21">
        <f t="shared" si="1"/>
        <v>700000</v>
      </c>
    </row>
    <row r="8" spans="1:6" ht="15.75" x14ac:dyDescent="0.25">
      <c r="A8" s="18" t="s">
        <v>9</v>
      </c>
      <c r="B8" s="18"/>
      <c r="C8" s="18"/>
      <c r="D8" s="18"/>
      <c r="E8" s="18"/>
      <c r="F8" s="23">
        <f>SUM(F3:F7)</f>
        <v>1864000</v>
      </c>
    </row>
  </sheetData>
  <mergeCells count="1">
    <mergeCell ref="B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F1B33-8423-4EF1-A8F4-93643DC6F26B}">
  <dimension ref="A1:G28"/>
  <sheetViews>
    <sheetView topLeftCell="A4" workbookViewId="0">
      <selection activeCell="F6" sqref="F6"/>
    </sheetView>
  </sheetViews>
  <sheetFormatPr defaultRowHeight="15" x14ac:dyDescent="0.25"/>
  <cols>
    <col min="1" max="1" width="5.28515625" customWidth="1"/>
    <col min="2" max="2" width="43.28515625" bestFit="1" customWidth="1"/>
    <col min="3" max="3" width="15.28515625" customWidth="1"/>
    <col min="4" max="4" width="15" customWidth="1"/>
    <col min="5" max="5" width="13" customWidth="1"/>
    <col min="6" max="6" width="17.140625" customWidth="1"/>
    <col min="7" max="7" width="11.5703125" bestFit="1" customWidth="1"/>
  </cols>
  <sheetData>
    <row r="1" spans="1:6" ht="19.5" thickBot="1" x14ac:dyDescent="0.35">
      <c r="A1" s="72"/>
      <c r="B1" s="247" t="s">
        <v>29</v>
      </c>
      <c r="C1" s="247"/>
      <c r="D1" s="247"/>
      <c r="E1" s="247"/>
      <c r="F1" s="248"/>
    </row>
    <row r="2" spans="1:6" ht="16.5" thickBot="1" x14ac:dyDescent="0.3">
      <c r="A2" s="73"/>
      <c r="B2" s="25" t="s">
        <v>30</v>
      </c>
      <c r="C2" s="25"/>
      <c r="D2" s="26" t="s">
        <v>31</v>
      </c>
      <c r="E2" s="27" t="s">
        <v>32</v>
      </c>
      <c r="F2" s="28" t="s">
        <v>33</v>
      </c>
    </row>
    <row r="3" spans="1:6" ht="48" customHeight="1" thickBot="1" x14ac:dyDescent="0.3">
      <c r="A3" s="73">
        <v>1</v>
      </c>
      <c r="B3" s="30" t="s">
        <v>34</v>
      </c>
      <c r="C3" s="30"/>
      <c r="D3" s="31">
        <v>2</v>
      </c>
      <c r="E3" s="32">
        <v>10000</v>
      </c>
      <c r="F3" s="33">
        <f t="shared" ref="F3:F5" si="0">E3*D3</f>
        <v>20000</v>
      </c>
    </row>
    <row r="4" spans="1:6" ht="31.5" customHeight="1" thickBot="1" x14ac:dyDescent="0.3">
      <c r="A4" s="73">
        <v>2</v>
      </c>
      <c r="B4" s="30" t="s">
        <v>35</v>
      </c>
      <c r="C4" s="29"/>
      <c r="D4" s="34">
        <v>40</v>
      </c>
      <c r="E4" s="35">
        <v>17700</v>
      </c>
      <c r="F4" s="33">
        <f t="shared" si="0"/>
        <v>708000</v>
      </c>
    </row>
    <row r="5" spans="1:6" ht="45.75" customHeight="1" thickBot="1" x14ac:dyDescent="0.3">
      <c r="A5" s="73">
        <v>3</v>
      </c>
      <c r="B5" s="30" t="s">
        <v>36</v>
      </c>
      <c r="C5" s="29"/>
      <c r="D5" s="36">
        <v>3</v>
      </c>
      <c r="E5" s="37">
        <v>15000</v>
      </c>
      <c r="F5" s="33">
        <f t="shared" si="0"/>
        <v>45000</v>
      </c>
    </row>
    <row r="6" spans="1:6" ht="16.5" thickBot="1" x14ac:dyDescent="0.3">
      <c r="A6" s="73"/>
      <c r="B6" s="71" t="s">
        <v>37</v>
      </c>
      <c r="C6" s="24"/>
      <c r="D6" s="24"/>
      <c r="E6" s="24"/>
      <c r="F6" s="38">
        <f>SUM(F3:F5)</f>
        <v>773000</v>
      </c>
    </row>
    <row r="7" spans="1:6" ht="16.5" thickBot="1" x14ac:dyDescent="0.3">
      <c r="A7" s="24"/>
      <c r="B7" s="24"/>
      <c r="C7" s="24"/>
      <c r="D7" s="24"/>
      <c r="E7" s="24"/>
      <c r="F7" s="24"/>
    </row>
    <row r="8" spans="1:6" ht="18.75" thickBot="1" x14ac:dyDescent="0.3">
      <c r="A8" s="73"/>
      <c r="B8" s="247" t="s">
        <v>38</v>
      </c>
      <c r="C8" s="247"/>
      <c r="D8" s="247"/>
      <c r="E8" s="247"/>
      <c r="F8" s="248"/>
    </row>
    <row r="9" spans="1:6" ht="15.75" x14ac:dyDescent="0.25">
      <c r="A9" s="73">
        <v>1</v>
      </c>
      <c r="B9" s="74" t="s">
        <v>39</v>
      </c>
      <c r="C9" s="39" t="s">
        <v>40</v>
      </c>
      <c r="D9" s="39">
        <v>5</v>
      </c>
      <c r="E9" s="39">
        <v>850</v>
      </c>
      <c r="F9" s="40">
        <f>E9*D9</f>
        <v>4250</v>
      </c>
    </row>
    <row r="10" spans="1:6" ht="15.75" x14ac:dyDescent="0.25">
      <c r="A10" s="73">
        <v>2</v>
      </c>
      <c r="B10" s="75" t="s">
        <v>41</v>
      </c>
      <c r="C10" s="41" t="s">
        <v>40</v>
      </c>
      <c r="D10" s="41">
        <v>2</v>
      </c>
      <c r="E10" s="41">
        <v>2850</v>
      </c>
      <c r="F10" s="42">
        <f t="shared" ref="F10:F24" si="1">E10*D10</f>
        <v>5700</v>
      </c>
    </row>
    <row r="11" spans="1:6" ht="15.75" x14ac:dyDescent="0.25">
      <c r="A11" s="73">
        <v>3</v>
      </c>
      <c r="B11" s="75" t="s">
        <v>42</v>
      </c>
      <c r="C11" s="41" t="s">
        <v>40</v>
      </c>
      <c r="D11" s="41">
        <v>4</v>
      </c>
      <c r="E11" s="41">
        <v>1750</v>
      </c>
      <c r="F11" s="42">
        <f t="shared" si="1"/>
        <v>7000</v>
      </c>
    </row>
    <row r="12" spans="1:6" ht="15.75" x14ac:dyDescent="0.25">
      <c r="A12" s="73">
        <v>4</v>
      </c>
      <c r="B12" s="75" t="s">
        <v>43</v>
      </c>
      <c r="C12" s="41" t="s">
        <v>40</v>
      </c>
      <c r="D12" s="41">
        <v>4</v>
      </c>
      <c r="E12" s="41">
        <v>4000</v>
      </c>
      <c r="F12" s="42">
        <f t="shared" si="1"/>
        <v>16000</v>
      </c>
    </row>
    <row r="13" spans="1:6" ht="15.75" x14ac:dyDescent="0.25">
      <c r="A13" s="73">
        <v>5</v>
      </c>
      <c r="B13" s="75" t="s">
        <v>44</v>
      </c>
      <c r="C13" s="41" t="s">
        <v>40</v>
      </c>
      <c r="D13" s="41">
        <v>2</v>
      </c>
      <c r="E13" s="41">
        <v>2200</v>
      </c>
      <c r="F13" s="42">
        <f t="shared" si="1"/>
        <v>4400</v>
      </c>
    </row>
    <row r="14" spans="1:6" ht="15.75" x14ac:dyDescent="0.25">
      <c r="A14" s="73">
        <v>6</v>
      </c>
      <c r="B14" s="75" t="s">
        <v>45</v>
      </c>
      <c r="C14" s="41" t="s">
        <v>40</v>
      </c>
      <c r="D14" s="41">
        <v>5</v>
      </c>
      <c r="E14" s="41">
        <v>5500</v>
      </c>
      <c r="F14" s="42">
        <f t="shared" si="1"/>
        <v>27500</v>
      </c>
    </row>
    <row r="15" spans="1:6" ht="15.75" x14ac:dyDescent="0.25">
      <c r="A15" s="73">
        <v>7</v>
      </c>
      <c r="B15" s="75" t="s">
        <v>46</v>
      </c>
      <c r="C15" s="41" t="s">
        <v>47</v>
      </c>
      <c r="D15" s="41">
        <v>5</v>
      </c>
      <c r="E15" s="41">
        <v>700</v>
      </c>
      <c r="F15" s="42">
        <f t="shared" si="1"/>
        <v>3500</v>
      </c>
    </row>
    <row r="16" spans="1:6" ht="15.75" x14ac:dyDescent="0.25">
      <c r="A16" s="73">
        <v>8</v>
      </c>
      <c r="B16" s="75" t="s">
        <v>48</v>
      </c>
      <c r="C16" s="41" t="s">
        <v>49</v>
      </c>
      <c r="D16" s="41">
        <v>1</v>
      </c>
      <c r="E16" s="41">
        <v>7250</v>
      </c>
      <c r="F16" s="42">
        <f t="shared" si="1"/>
        <v>7250</v>
      </c>
    </row>
    <row r="17" spans="1:7" ht="15.75" x14ac:dyDescent="0.25">
      <c r="A17" s="73">
        <v>9</v>
      </c>
      <c r="B17" s="75" t="s">
        <v>50</v>
      </c>
      <c r="C17" s="41" t="s">
        <v>49</v>
      </c>
      <c r="D17" s="41">
        <v>4</v>
      </c>
      <c r="E17" s="41">
        <v>4500</v>
      </c>
      <c r="F17" s="42">
        <f t="shared" si="1"/>
        <v>18000</v>
      </c>
    </row>
    <row r="18" spans="1:7" ht="15.75" x14ac:dyDescent="0.25">
      <c r="A18" s="73">
        <v>10</v>
      </c>
      <c r="B18" s="75" t="s">
        <v>51</v>
      </c>
      <c r="C18" s="41" t="s">
        <v>52</v>
      </c>
      <c r="D18" s="41">
        <v>2</v>
      </c>
      <c r="E18" s="41">
        <v>2000</v>
      </c>
      <c r="F18" s="42">
        <f t="shared" si="1"/>
        <v>4000</v>
      </c>
    </row>
    <row r="19" spans="1:7" ht="15.75" x14ac:dyDescent="0.25">
      <c r="A19" s="73">
        <v>11</v>
      </c>
      <c r="B19" s="75" t="s">
        <v>53</v>
      </c>
      <c r="C19" s="41" t="s">
        <v>54</v>
      </c>
      <c r="D19" s="41">
        <v>5</v>
      </c>
      <c r="E19" s="41">
        <v>5000</v>
      </c>
      <c r="F19" s="42">
        <f t="shared" si="1"/>
        <v>25000</v>
      </c>
    </row>
    <row r="20" spans="1:7" ht="15.75" x14ac:dyDescent="0.25">
      <c r="A20" s="73">
        <v>12</v>
      </c>
      <c r="B20" s="75" t="s">
        <v>55</v>
      </c>
      <c r="C20" s="41" t="s">
        <v>40</v>
      </c>
      <c r="D20" s="41">
        <v>1</v>
      </c>
      <c r="E20" s="41">
        <v>15000</v>
      </c>
      <c r="F20" s="42">
        <f t="shared" si="1"/>
        <v>15000</v>
      </c>
    </row>
    <row r="21" spans="1:7" ht="15.75" x14ac:dyDescent="0.25">
      <c r="A21" s="73">
        <v>13</v>
      </c>
      <c r="B21" s="75" t="s">
        <v>56</v>
      </c>
      <c r="C21" s="41" t="s">
        <v>52</v>
      </c>
      <c r="D21" s="41">
        <v>5</v>
      </c>
      <c r="E21" s="41">
        <v>5000</v>
      </c>
      <c r="F21" s="42">
        <f t="shared" si="1"/>
        <v>25000</v>
      </c>
    </row>
    <row r="22" spans="1:7" ht="15.75" x14ac:dyDescent="0.25">
      <c r="A22" s="73">
        <v>14</v>
      </c>
      <c r="B22" s="75" t="s">
        <v>57</v>
      </c>
      <c r="C22" s="41" t="s">
        <v>58</v>
      </c>
      <c r="D22" s="41">
        <v>10</v>
      </c>
      <c r="E22" s="41">
        <v>600</v>
      </c>
      <c r="F22" s="42">
        <f t="shared" si="1"/>
        <v>6000</v>
      </c>
    </row>
    <row r="23" spans="1:7" ht="15.75" x14ac:dyDescent="0.25">
      <c r="A23" s="73">
        <v>15</v>
      </c>
      <c r="B23" s="75" t="s">
        <v>59</v>
      </c>
      <c r="C23" s="41" t="s">
        <v>54</v>
      </c>
      <c r="D23" s="41">
        <v>5</v>
      </c>
      <c r="E23" s="41">
        <v>2000</v>
      </c>
      <c r="F23" s="42">
        <f t="shared" si="1"/>
        <v>10000</v>
      </c>
    </row>
    <row r="24" spans="1:7" ht="16.5" thickBot="1" x14ac:dyDescent="0.3">
      <c r="A24" s="73">
        <v>16</v>
      </c>
      <c r="B24" s="76" t="s">
        <v>60</v>
      </c>
      <c r="C24" s="43" t="s">
        <v>40</v>
      </c>
      <c r="D24" s="43">
        <v>2</v>
      </c>
      <c r="E24" s="43">
        <v>4500</v>
      </c>
      <c r="F24" s="44">
        <f t="shared" si="1"/>
        <v>9000</v>
      </c>
    </row>
    <row r="25" spans="1:7" ht="16.5" thickBot="1" x14ac:dyDescent="0.3">
      <c r="A25" s="73"/>
      <c r="B25" s="77" t="s">
        <v>37</v>
      </c>
      <c r="C25" s="45"/>
      <c r="D25" s="46"/>
      <c r="E25" s="45"/>
      <c r="F25" s="47">
        <f>SUM(F9:F24)</f>
        <v>187600</v>
      </c>
      <c r="G25" s="194">
        <v>135000</v>
      </c>
    </row>
    <row r="26" spans="1:7" ht="16.5" thickBot="1" x14ac:dyDescent="0.3">
      <c r="A26" s="24"/>
      <c r="B26" s="24"/>
      <c r="C26" s="24"/>
      <c r="D26" s="48"/>
      <c r="E26" s="24"/>
      <c r="F26" s="24"/>
    </row>
    <row r="27" spans="1:7" ht="21.75" thickBot="1" x14ac:dyDescent="0.4">
      <c r="A27" s="24"/>
      <c r="B27" s="49" t="s">
        <v>61</v>
      </c>
      <c r="C27" s="24"/>
      <c r="D27" s="48"/>
      <c r="E27" s="24"/>
      <c r="F27" s="50">
        <f>F6+F25</f>
        <v>960600</v>
      </c>
    </row>
    <row r="28" spans="1:7" x14ac:dyDescent="0.25">
      <c r="F28" s="195">
        <f>F27-52000</f>
        <v>908600</v>
      </c>
    </row>
  </sheetData>
  <mergeCells count="2">
    <mergeCell ref="B1:F1"/>
    <mergeCell ref="B8:F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3CFF9-EE68-46F3-A0AC-71EDEB0F1EC2}">
  <dimension ref="A1:F5"/>
  <sheetViews>
    <sheetView workbookViewId="0">
      <selection activeCell="E13" sqref="E13"/>
    </sheetView>
  </sheetViews>
  <sheetFormatPr defaultRowHeight="15" x14ac:dyDescent="0.25"/>
  <cols>
    <col min="5" max="5" width="22.7109375" bestFit="1" customWidth="1"/>
    <col min="6" max="6" width="11.140625" bestFit="1" customWidth="1"/>
  </cols>
  <sheetData>
    <row r="1" spans="1:6" ht="15.75" thickBot="1" x14ac:dyDescent="0.3">
      <c r="C1" s="249" t="s">
        <v>351</v>
      </c>
      <c r="D1" s="250"/>
      <c r="E1" s="250"/>
      <c r="F1" s="251"/>
    </row>
    <row r="2" spans="1:6" ht="15.75" thickBot="1" x14ac:dyDescent="0.3"/>
    <row r="3" spans="1:6" x14ac:dyDescent="0.25">
      <c r="A3" s="203" t="s">
        <v>64</v>
      </c>
      <c r="B3" s="202" t="s">
        <v>352</v>
      </c>
      <c r="C3" s="202" t="s">
        <v>353</v>
      </c>
      <c r="D3" s="202" t="s">
        <v>32</v>
      </c>
      <c r="E3" s="202" t="s">
        <v>354</v>
      </c>
      <c r="F3" s="201" t="s">
        <v>355</v>
      </c>
    </row>
    <row r="4" spans="1:6" x14ac:dyDescent="0.25">
      <c r="A4" s="60">
        <v>1</v>
      </c>
      <c r="B4" s="60" t="s">
        <v>356</v>
      </c>
      <c r="C4" s="60">
        <v>15</v>
      </c>
      <c r="D4" s="200">
        <v>25000</v>
      </c>
      <c r="E4" s="199">
        <v>375000</v>
      </c>
      <c r="F4" s="198">
        <v>46068</v>
      </c>
    </row>
    <row r="5" spans="1:6" ht="21.75" thickBot="1" x14ac:dyDescent="0.4">
      <c r="D5" s="66" t="s">
        <v>357</v>
      </c>
      <c r="E5" s="197">
        <v>375000</v>
      </c>
    </row>
  </sheetData>
  <mergeCells count="1">
    <mergeCell ref="C1:F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65792A-BFF6-4386-A27C-B13E641C28A7}">
  <dimension ref="A1:F8"/>
  <sheetViews>
    <sheetView workbookViewId="0">
      <selection activeCell="A5" sqref="A5:XFD5"/>
    </sheetView>
  </sheetViews>
  <sheetFormatPr defaultRowHeight="15" x14ac:dyDescent="0.25"/>
  <cols>
    <col min="2" max="2" width="36.28515625" bestFit="1" customWidth="1"/>
    <col min="4" max="4" width="16.5703125" bestFit="1" customWidth="1"/>
    <col min="5" max="5" width="18.7109375" bestFit="1" customWidth="1"/>
    <col min="6" max="6" width="14.42578125" customWidth="1"/>
  </cols>
  <sheetData>
    <row r="1" spans="1:6" ht="15.75" x14ac:dyDescent="0.25">
      <c r="A1" s="252" t="s">
        <v>62</v>
      </c>
      <c r="B1" s="252"/>
      <c r="C1" s="252"/>
      <c r="D1" s="252"/>
      <c r="E1" s="51"/>
    </row>
    <row r="2" spans="1:6" ht="15.75" x14ac:dyDescent="0.25">
      <c r="A2" s="51"/>
      <c r="B2" s="51"/>
      <c r="C2" s="51"/>
      <c r="D2" s="51"/>
      <c r="E2" s="51"/>
    </row>
    <row r="3" spans="1:6" ht="15.75" x14ac:dyDescent="0.25">
      <c r="A3" s="253" t="s">
        <v>63</v>
      </c>
      <c r="B3" s="254"/>
      <c r="C3" s="254"/>
      <c r="D3" s="254"/>
      <c r="E3" s="255"/>
    </row>
    <row r="4" spans="1:6" ht="15.75" x14ac:dyDescent="0.25">
      <c r="A4" s="52" t="s">
        <v>64</v>
      </c>
      <c r="B4" s="52" t="s">
        <v>65</v>
      </c>
      <c r="C4" s="52" t="s">
        <v>66</v>
      </c>
      <c r="D4" s="52" t="s">
        <v>67</v>
      </c>
      <c r="E4" s="52" t="s">
        <v>9</v>
      </c>
    </row>
    <row r="5" spans="1:6" ht="15.75" x14ac:dyDescent="0.25">
      <c r="A5" s="53">
        <v>1</v>
      </c>
      <c r="B5" s="53" t="s">
        <v>68</v>
      </c>
      <c r="C5" s="53">
        <v>1</v>
      </c>
      <c r="D5" s="54">
        <v>469000</v>
      </c>
      <c r="E5" s="54">
        <f>D5*C5</f>
        <v>469000</v>
      </c>
    </row>
    <row r="6" spans="1:6" ht="15.75" x14ac:dyDescent="0.25">
      <c r="A6" s="53">
        <v>2</v>
      </c>
      <c r="B6" s="53" t="s">
        <v>69</v>
      </c>
      <c r="C6" s="53">
        <v>1</v>
      </c>
      <c r="D6" s="54">
        <v>300000</v>
      </c>
      <c r="E6" s="54">
        <f t="shared" ref="E6:E7" si="0">D6*C6</f>
        <v>300000</v>
      </c>
      <c r="F6" t="s">
        <v>343</v>
      </c>
    </row>
    <row r="7" spans="1:6" ht="15.75" x14ac:dyDescent="0.25">
      <c r="A7" s="53">
        <v>3</v>
      </c>
      <c r="B7" s="53" t="s">
        <v>344</v>
      </c>
      <c r="C7" s="53">
        <v>1</v>
      </c>
      <c r="D7" s="54">
        <v>15000000</v>
      </c>
      <c r="E7" s="54">
        <f t="shared" si="0"/>
        <v>15000000</v>
      </c>
      <c r="F7" t="s">
        <v>343</v>
      </c>
    </row>
    <row r="8" spans="1:6" ht="15.75" x14ac:dyDescent="0.25">
      <c r="A8" s="256" t="s">
        <v>9</v>
      </c>
      <c r="B8" s="257"/>
      <c r="C8" s="52"/>
      <c r="D8" s="54"/>
      <c r="E8" s="55">
        <f>E5+E6+E7</f>
        <v>15769000</v>
      </c>
    </row>
  </sheetData>
  <mergeCells count="3">
    <mergeCell ref="A1:D1"/>
    <mergeCell ref="A3:E3"/>
    <mergeCell ref="A8:B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F7F7F-965B-499F-9495-204A60717E33}">
  <dimension ref="A1:J5"/>
  <sheetViews>
    <sheetView workbookViewId="0">
      <selection activeCell="I10" sqref="I10"/>
    </sheetView>
  </sheetViews>
  <sheetFormatPr defaultRowHeight="15" x14ac:dyDescent="0.25"/>
  <cols>
    <col min="2" max="2" width="17.42578125" bestFit="1" customWidth="1"/>
    <col min="5" max="5" width="11.5703125" bestFit="1" customWidth="1"/>
    <col min="6" max="6" width="14.85546875" bestFit="1" customWidth="1"/>
    <col min="7" max="7" width="13.5703125" customWidth="1"/>
    <col min="8" max="8" width="17.5703125" customWidth="1"/>
    <col min="9" max="9" width="16.85546875" customWidth="1"/>
    <col min="10" max="10" width="14.5703125" customWidth="1"/>
  </cols>
  <sheetData>
    <row r="1" spans="1:10" x14ac:dyDescent="0.25">
      <c r="A1" s="258" t="s">
        <v>70</v>
      </c>
      <c r="B1" s="258"/>
      <c r="C1" s="258"/>
      <c r="D1" s="258"/>
      <c r="E1" s="258"/>
      <c r="F1" s="258"/>
      <c r="G1" s="258"/>
      <c r="H1" s="258"/>
      <c r="I1" s="258"/>
    </row>
    <row r="2" spans="1:10" x14ac:dyDescent="0.25">
      <c r="A2" s="56" t="s">
        <v>71</v>
      </c>
      <c r="B2" s="57" t="s">
        <v>72</v>
      </c>
      <c r="C2" s="58" t="s">
        <v>21</v>
      </c>
      <c r="D2" s="57" t="s">
        <v>73</v>
      </c>
      <c r="E2" s="57" t="s">
        <v>74</v>
      </c>
      <c r="F2" s="57" t="s">
        <v>75</v>
      </c>
      <c r="G2" s="57" t="s">
        <v>76</v>
      </c>
      <c r="H2" s="57" t="s">
        <v>77</v>
      </c>
      <c r="I2" s="57" t="s">
        <v>78</v>
      </c>
    </row>
    <row r="3" spans="1:10" x14ac:dyDescent="0.25">
      <c r="A3" s="59">
        <v>1</v>
      </c>
      <c r="B3" s="60" t="s">
        <v>79</v>
      </c>
      <c r="C3" s="61" t="s">
        <v>80</v>
      </c>
      <c r="D3" s="61">
        <v>1</v>
      </c>
      <c r="E3" s="62">
        <v>23176597.774500001</v>
      </c>
      <c r="F3" s="63">
        <f>D3*E3</f>
        <v>23176597.774500001</v>
      </c>
      <c r="G3" s="64" t="s">
        <v>81</v>
      </c>
      <c r="H3" s="64" t="s">
        <v>82</v>
      </c>
      <c r="I3" s="64" t="s">
        <v>83</v>
      </c>
      <c r="J3" s="196" t="s">
        <v>349</v>
      </c>
    </row>
    <row r="4" spans="1:10" x14ac:dyDescent="0.25">
      <c r="A4" s="59">
        <v>18</v>
      </c>
      <c r="B4" s="65" t="s">
        <v>84</v>
      </c>
      <c r="C4" s="61" t="s">
        <v>80</v>
      </c>
      <c r="D4" s="61">
        <v>2</v>
      </c>
      <c r="E4" s="63">
        <v>10000</v>
      </c>
      <c r="F4" s="63">
        <f t="shared" ref="F4" si="0">D4*E4</f>
        <v>20000</v>
      </c>
      <c r="G4" s="64" t="s">
        <v>81</v>
      </c>
      <c r="H4" s="64" t="s">
        <v>85</v>
      </c>
      <c r="I4" s="64" t="s">
        <v>83</v>
      </c>
      <c r="J4" s="196" t="s">
        <v>350</v>
      </c>
    </row>
    <row r="5" spans="1:10" x14ac:dyDescent="0.25">
      <c r="B5" s="66" t="s">
        <v>37</v>
      </c>
      <c r="C5" s="67"/>
      <c r="D5" s="68"/>
      <c r="E5" s="68"/>
      <c r="F5" s="69">
        <f>SUM(F3:F4)</f>
        <v>23196597.774500001</v>
      </c>
      <c r="G5" s="70"/>
      <c r="H5" s="70"/>
    </row>
  </sheetData>
  <mergeCells count="1">
    <mergeCell ref="A1:I1"/>
  </mergeCells>
  <conditionalFormatting sqref="J3:J4 I3:I5">
    <cfRule type="cellIs" dxfId="2" priority="1" operator="equal">
      <formula>#REF!</formula>
    </cfRule>
    <cfRule type="cellIs" dxfId="1" priority="2" operator="equal">
      <formula>$T$4</formula>
    </cfRule>
    <cfRule type="cellIs" dxfId="0" priority="3" operator="equal">
      <formula>$T$3</formula>
    </cfRule>
  </conditionalFormatting>
  <dataValidations count="1">
    <dataValidation type="list" allowBlank="1" showInputMessage="1" showErrorMessage="1" sqref="I3:I5" xr:uid="{8CCB4EDB-6EFB-4F10-9D0E-CE6EB14DA723}">
      <formula1>$T$3:$T$4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FA336-54F2-4F4D-B557-F406FEBFD80B}">
  <sheetPr filterMode="1"/>
  <dimension ref="A1:R58"/>
  <sheetViews>
    <sheetView workbookViewId="0">
      <selection activeCell="J55" sqref="J55"/>
    </sheetView>
  </sheetViews>
  <sheetFormatPr defaultRowHeight="15" x14ac:dyDescent="0.25"/>
  <cols>
    <col min="2" max="2" width="55" bestFit="1" customWidth="1"/>
    <col min="4" max="7" width="0" hidden="1" customWidth="1"/>
    <col min="16" max="16" width="11.85546875" customWidth="1"/>
    <col min="17" max="17" width="12.5703125" bestFit="1" customWidth="1"/>
    <col min="18" max="18" width="10.5703125" customWidth="1"/>
  </cols>
  <sheetData>
    <row r="1" spans="1:17" x14ac:dyDescent="0.25">
      <c r="A1" s="60"/>
      <c r="B1" s="83" t="s">
        <v>96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spans="1:17" ht="15.75" thickBot="1" x14ac:dyDescent="0.3">
      <c r="A2" s="84" t="s">
        <v>97</v>
      </c>
      <c r="B2" s="84" t="s">
        <v>98</v>
      </c>
      <c r="C2" s="84" t="s">
        <v>88</v>
      </c>
      <c r="D2" s="84" t="s">
        <v>18</v>
      </c>
      <c r="E2" s="84" t="s">
        <v>99</v>
      </c>
      <c r="F2" s="84" t="s">
        <v>76</v>
      </c>
      <c r="G2" s="84" t="s">
        <v>100</v>
      </c>
      <c r="H2" s="84" t="s">
        <v>101</v>
      </c>
      <c r="I2" s="84" t="s">
        <v>102</v>
      </c>
      <c r="J2" s="84" t="s">
        <v>103</v>
      </c>
      <c r="K2" s="84" t="s">
        <v>104</v>
      </c>
      <c r="L2" s="84" t="s">
        <v>105</v>
      </c>
      <c r="M2" s="84" t="s">
        <v>106</v>
      </c>
      <c r="N2" s="84" t="s">
        <v>107</v>
      </c>
      <c r="O2" s="85" t="s">
        <v>108</v>
      </c>
      <c r="P2" s="86" t="s">
        <v>109</v>
      </c>
      <c r="Q2" s="87" t="s">
        <v>75</v>
      </c>
    </row>
    <row r="3" spans="1:17" x14ac:dyDescent="0.25">
      <c r="A3" s="88" t="s">
        <v>110</v>
      </c>
      <c r="B3" s="89" t="s">
        <v>111</v>
      </c>
      <c r="C3" s="89" t="s">
        <v>112</v>
      </c>
      <c r="D3" s="89" t="s">
        <v>113</v>
      </c>
      <c r="E3" s="89" t="s">
        <v>114</v>
      </c>
      <c r="F3" s="89" t="s">
        <v>115</v>
      </c>
      <c r="G3" s="89">
        <v>677.97</v>
      </c>
      <c r="H3" s="89">
        <v>150</v>
      </c>
      <c r="I3" s="89" t="s">
        <v>116</v>
      </c>
      <c r="J3" s="89" t="s">
        <v>117</v>
      </c>
      <c r="K3" s="90">
        <v>13.397259999999999</v>
      </c>
      <c r="L3" s="89" t="s">
        <v>118</v>
      </c>
      <c r="M3" s="90">
        <v>415.31506000000002</v>
      </c>
      <c r="N3" s="90">
        <v>817.23285999999996</v>
      </c>
      <c r="O3" s="91">
        <v>667.23285999999996</v>
      </c>
      <c r="P3" s="92">
        <v>400</v>
      </c>
      <c r="Q3" s="93">
        <f>P3*G3</f>
        <v>271188</v>
      </c>
    </row>
    <row r="4" spans="1:17" x14ac:dyDescent="0.25">
      <c r="A4" s="94" t="s">
        <v>119</v>
      </c>
      <c r="B4" s="95" t="s">
        <v>120</v>
      </c>
      <c r="C4" s="95" t="s">
        <v>112</v>
      </c>
      <c r="D4" s="95" t="s">
        <v>113</v>
      </c>
      <c r="E4" s="95" t="s">
        <v>114</v>
      </c>
      <c r="F4" s="95" t="s">
        <v>121</v>
      </c>
      <c r="G4" s="95">
        <v>2880.6</v>
      </c>
      <c r="H4" s="95">
        <v>20</v>
      </c>
      <c r="I4" s="95" t="s">
        <v>116</v>
      </c>
      <c r="J4" s="95" t="s">
        <v>117</v>
      </c>
      <c r="K4" s="96">
        <v>0.58904100000000004</v>
      </c>
      <c r="L4" s="95" t="s">
        <v>118</v>
      </c>
      <c r="M4" s="96">
        <v>18.260270999999999</v>
      </c>
      <c r="N4" s="96">
        <v>35.931500999999997</v>
      </c>
      <c r="O4" s="97">
        <v>15.931501000000001</v>
      </c>
      <c r="P4" s="98">
        <v>50</v>
      </c>
      <c r="Q4" s="99">
        <f t="shared" ref="Q4:Q48" si="0">P4*G4</f>
        <v>144030</v>
      </c>
    </row>
    <row r="5" spans="1:17" x14ac:dyDescent="0.25">
      <c r="A5" s="100" t="s">
        <v>122</v>
      </c>
      <c r="B5" s="101" t="s">
        <v>123</v>
      </c>
      <c r="C5" s="101" t="s">
        <v>112</v>
      </c>
      <c r="D5" s="101" t="s">
        <v>113</v>
      </c>
      <c r="E5" s="101" t="s">
        <v>114</v>
      </c>
      <c r="F5" s="101" t="s">
        <v>121</v>
      </c>
      <c r="G5" s="101">
        <v>381.35</v>
      </c>
      <c r="H5" s="101">
        <v>680</v>
      </c>
      <c r="I5" s="101" t="s">
        <v>116</v>
      </c>
      <c r="J5" s="101" t="s">
        <v>117</v>
      </c>
      <c r="K5" s="102">
        <v>17.178082</v>
      </c>
      <c r="L5" s="101" t="s">
        <v>118</v>
      </c>
      <c r="M5" s="102">
        <v>532.52054199999998</v>
      </c>
      <c r="N5" s="102">
        <v>1047.8630020000001</v>
      </c>
      <c r="O5" s="103">
        <v>367.86300199999999</v>
      </c>
      <c r="P5" s="98">
        <v>600</v>
      </c>
      <c r="Q5" s="99">
        <f t="shared" si="0"/>
        <v>228810</v>
      </c>
    </row>
    <row r="6" spans="1:17" x14ac:dyDescent="0.25">
      <c r="A6" s="94" t="s">
        <v>124</v>
      </c>
      <c r="B6" s="95" t="s">
        <v>125</v>
      </c>
      <c r="C6" s="95" t="s">
        <v>112</v>
      </c>
      <c r="D6" s="95" t="s">
        <v>113</v>
      </c>
      <c r="E6" s="95" t="s">
        <v>114</v>
      </c>
      <c r="F6" s="95" t="s">
        <v>121</v>
      </c>
      <c r="G6" s="95">
        <v>3775.04</v>
      </c>
      <c r="H6" s="95">
        <v>4</v>
      </c>
      <c r="I6" s="95" t="s">
        <v>116</v>
      </c>
      <c r="J6" s="95" t="s">
        <v>117</v>
      </c>
      <c r="K6" s="96">
        <v>9.0410000000000004E-2</v>
      </c>
      <c r="L6" s="95" t="s">
        <v>118</v>
      </c>
      <c r="M6" s="96">
        <v>2.8027099999999998</v>
      </c>
      <c r="N6" s="96">
        <v>5.5150100000000002</v>
      </c>
      <c r="O6" s="97">
        <v>1.51501</v>
      </c>
      <c r="P6" s="98">
        <v>4</v>
      </c>
      <c r="Q6" s="99">
        <f t="shared" si="0"/>
        <v>15100.16</v>
      </c>
    </row>
    <row r="7" spans="1:17" x14ac:dyDescent="0.25">
      <c r="A7" s="100" t="s">
        <v>126</v>
      </c>
      <c r="B7" s="101" t="s">
        <v>127</v>
      </c>
      <c r="C7" s="101" t="s">
        <v>112</v>
      </c>
      <c r="D7" s="101" t="s">
        <v>113</v>
      </c>
      <c r="E7" s="101" t="s">
        <v>114</v>
      </c>
      <c r="F7" s="101" t="s">
        <v>115</v>
      </c>
      <c r="G7" s="101">
        <v>1177.31</v>
      </c>
      <c r="H7" s="101">
        <v>2</v>
      </c>
      <c r="I7" s="101" t="s">
        <v>116</v>
      </c>
      <c r="J7" s="101" t="s">
        <v>117</v>
      </c>
      <c r="K7" s="102">
        <v>8.7670999999999999E-2</v>
      </c>
      <c r="L7" s="101" t="s">
        <v>118</v>
      </c>
      <c r="M7" s="102">
        <v>2.7178010000000001</v>
      </c>
      <c r="N7" s="102">
        <v>5.347931</v>
      </c>
      <c r="O7" s="103">
        <v>3.347931</v>
      </c>
      <c r="P7" s="98">
        <v>10</v>
      </c>
      <c r="Q7" s="99">
        <f t="shared" si="0"/>
        <v>11773.099999999999</v>
      </c>
    </row>
    <row r="8" spans="1:17" x14ac:dyDescent="0.25">
      <c r="A8" s="94" t="s">
        <v>128</v>
      </c>
      <c r="B8" s="95" t="s">
        <v>129</v>
      </c>
      <c r="C8" s="95" t="s">
        <v>112</v>
      </c>
      <c r="D8" s="95" t="s">
        <v>113</v>
      </c>
      <c r="E8" s="95" t="s">
        <v>114</v>
      </c>
      <c r="F8" s="95" t="s">
        <v>115</v>
      </c>
      <c r="G8" s="95">
        <v>25423.73</v>
      </c>
      <c r="H8" s="95">
        <v>16</v>
      </c>
      <c r="I8" s="95" t="s">
        <v>116</v>
      </c>
      <c r="J8" s="95" t="s">
        <v>117</v>
      </c>
      <c r="K8" s="96">
        <v>0.55616399999999999</v>
      </c>
      <c r="L8" s="95" t="s">
        <v>118</v>
      </c>
      <c r="M8" s="96">
        <v>17.241084000000001</v>
      </c>
      <c r="N8" s="96">
        <v>33.926003999999999</v>
      </c>
      <c r="O8" s="97">
        <v>17.926003999999999</v>
      </c>
      <c r="P8" s="98">
        <v>30</v>
      </c>
      <c r="Q8" s="99">
        <f t="shared" si="0"/>
        <v>762711.9</v>
      </c>
    </row>
    <row r="9" spans="1:17" x14ac:dyDescent="0.25">
      <c r="A9" s="100" t="s">
        <v>130</v>
      </c>
      <c r="B9" s="101" t="s">
        <v>131</v>
      </c>
      <c r="C9" s="101" t="s">
        <v>112</v>
      </c>
      <c r="D9" s="101" t="s">
        <v>132</v>
      </c>
      <c r="E9" s="101" t="s">
        <v>114</v>
      </c>
      <c r="F9" s="101" t="s">
        <v>121</v>
      </c>
      <c r="G9" s="101">
        <v>5423.73</v>
      </c>
      <c r="H9" s="101">
        <v>49</v>
      </c>
      <c r="I9" s="101" t="s">
        <v>116</v>
      </c>
      <c r="J9" s="101" t="s">
        <v>117</v>
      </c>
      <c r="K9" s="102">
        <v>0.96986300000000003</v>
      </c>
      <c r="L9" s="101" t="s">
        <v>118</v>
      </c>
      <c r="M9" s="102">
        <v>30.065753000000001</v>
      </c>
      <c r="N9" s="102">
        <v>59.161642999999998</v>
      </c>
      <c r="O9" s="103">
        <v>10.161643</v>
      </c>
      <c r="P9" s="98">
        <v>40</v>
      </c>
      <c r="Q9" s="99">
        <f t="shared" si="0"/>
        <v>216949.19999999998</v>
      </c>
    </row>
    <row r="10" spans="1:17" x14ac:dyDescent="0.25">
      <c r="A10" s="94" t="s">
        <v>133</v>
      </c>
      <c r="B10" s="95" t="s">
        <v>134</v>
      </c>
      <c r="C10" s="95" t="s">
        <v>112</v>
      </c>
      <c r="D10" s="95" t="s">
        <v>135</v>
      </c>
      <c r="E10" s="95" t="s">
        <v>114</v>
      </c>
      <c r="F10" s="95" t="s">
        <v>115</v>
      </c>
      <c r="G10" s="95">
        <v>2542.37</v>
      </c>
      <c r="H10" s="95">
        <v>50</v>
      </c>
      <c r="I10" s="95" t="s">
        <v>116</v>
      </c>
      <c r="J10" s="95" t="s">
        <v>117</v>
      </c>
      <c r="K10" s="96">
        <v>39.083333000000003</v>
      </c>
      <c r="L10" s="95" t="s">
        <v>136</v>
      </c>
      <c r="M10" s="96">
        <v>273.58333099999999</v>
      </c>
      <c r="N10" s="96">
        <v>508.08332899999999</v>
      </c>
      <c r="O10" s="97">
        <v>458.08332899999999</v>
      </c>
      <c r="P10" s="98">
        <v>500</v>
      </c>
      <c r="Q10" s="99">
        <f t="shared" si="0"/>
        <v>1271185</v>
      </c>
    </row>
    <row r="11" spans="1:17" hidden="1" x14ac:dyDescent="0.25">
      <c r="A11" s="100" t="s">
        <v>137</v>
      </c>
      <c r="B11" s="101" t="s">
        <v>138</v>
      </c>
      <c r="C11" s="101" t="s">
        <v>112</v>
      </c>
      <c r="D11" s="101" t="s">
        <v>135</v>
      </c>
      <c r="E11" s="101" t="s">
        <v>114</v>
      </c>
      <c r="F11" s="101" t="s">
        <v>121</v>
      </c>
      <c r="G11" s="101">
        <v>7907.73</v>
      </c>
      <c r="H11" s="101">
        <v>132</v>
      </c>
      <c r="I11" s="101" t="s">
        <v>116</v>
      </c>
      <c r="J11" s="101" t="s">
        <v>117</v>
      </c>
      <c r="K11" s="102">
        <v>12.833333</v>
      </c>
      <c r="L11" s="101" t="s">
        <v>136</v>
      </c>
      <c r="M11" s="102">
        <v>89.833331000000001</v>
      </c>
      <c r="N11" s="102">
        <v>166.83332899999999</v>
      </c>
      <c r="O11" s="103">
        <v>34.833328999999999</v>
      </c>
      <c r="P11" s="98">
        <v>0</v>
      </c>
      <c r="Q11" s="99">
        <f t="shared" si="0"/>
        <v>0</v>
      </c>
    </row>
    <row r="12" spans="1:17" x14ac:dyDescent="0.25">
      <c r="A12" s="100" t="s">
        <v>139</v>
      </c>
      <c r="B12" s="101" t="s">
        <v>140</v>
      </c>
      <c r="C12" s="101" t="s">
        <v>112</v>
      </c>
      <c r="D12" s="101" t="s">
        <v>135</v>
      </c>
      <c r="E12" s="101" t="s">
        <v>114</v>
      </c>
      <c r="F12" s="101" t="s">
        <v>115</v>
      </c>
      <c r="G12" s="101">
        <v>3926.91</v>
      </c>
      <c r="H12" s="101">
        <v>151</v>
      </c>
      <c r="I12" s="101" t="s">
        <v>116</v>
      </c>
      <c r="J12" s="101" t="s">
        <v>117</v>
      </c>
      <c r="K12" s="102">
        <v>24.583333</v>
      </c>
      <c r="L12" s="101" t="s">
        <v>136</v>
      </c>
      <c r="M12" s="102">
        <v>172.08333099999999</v>
      </c>
      <c r="N12" s="102">
        <v>319.58332899999999</v>
      </c>
      <c r="O12" s="103">
        <v>168.58332899999999</v>
      </c>
      <c r="P12" s="98">
        <v>100</v>
      </c>
      <c r="Q12" s="99">
        <f t="shared" si="0"/>
        <v>392691</v>
      </c>
    </row>
    <row r="13" spans="1:17" x14ac:dyDescent="0.25">
      <c r="A13" s="94" t="s">
        <v>141</v>
      </c>
      <c r="B13" s="95" t="s">
        <v>142</v>
      </c>
      <c r="C13" s="95" t="s">
        <v>112</v>
      </c>
      <c r="D13" s="95" t="s">
        <v>135</v>
      </c>
      <c r="E13" s="95" t="s">
        <v>114</v>
      </c>
      <c r="F13" s="95" t="s">
        <v>115</v>
      </c>
      <c r="G13" s="95">
        <v>3389.83</v>
      </c>
      <c r="H13" s="95">
        <v>10</v>
      </c>
      <c r="I13" s="95" t="s">
        <v>116</v>
      </c>
      <c r="J13" s="95" t="s">
        <v>117</v>
      </c>
      <c r="K13" s="96">
        <v>39.166665999999999</v>
      </c>
      <c r="L13" s="95" t="s">
        <v>136</v>
      </c>
      <c r="M13" s="96">
        <v>274.16666199999997</v>
      </c>
      <c r="N13" s="96">
        <v>509.16665799999998</v>
      </c>
      <c r="O13" s="97">
        <v>499.16665799999998</v>
      </c>
      <c r="P13" s="98">
        <v>100</v>
      </c>
      <c r="Q13" s="99">
        <f t="shared" si="0"/>
        <v>338983</v>
      </c>
    </row>
    <row r="14" spans="1:17" x14ac:dyDescent="0.25">
      <c r="A14" s="100" t="s">
        <v>143</v>
      </c>
      <c r="B14" s="101" t="s">
        <v>144</v>
      </c>
      <c r="C14" s="101" t="s">
        <v>112</v>
      </c>
      <c r="D14" s="101" t="s">
        <v>135</v>
      </c>
      <c r="E14" s="101" t="s">
        <v>114</v>
      </c>
      <c r="F14" s="101" t="s">
        <v>115</v>
      </c>
      <c r="G14" s="101">
        <v>1007.46</v>
      </c>
      <c r="H14" s="101">
        <v>14</v>
      </c>
      <c r="I14" s="101" t="s">
        <v>116</v>
      </c>
      <c r="J14" s="101" t="s">
        <v>117</v>
      </c>
      <c r="K14" s="102">
        <v>25.166665999999999</v>
      </c>
      <c r="L14" s="101" t="s">
        <v>136</v>
      </c>
      <c r="M14" s="102">
        <v>176.166662</v>
      </c>
      <c r="N14" s="102">
        <v>327.16665799999998</v>
      </c>
      <c r="O14" s="103">
        <v>313.16665799999998</v>
      </c>
      <c r="P14" s="98">
        <v>150</v>
      </c>
      <c r="Q14" s="99">
        <f t="shared" si="0"/>
        <v>151119</v>
      </c>
    </row>
    <row r="15" spans="1:17" x14ac:dyDescent="0.25">
      <c r="A15" s="94" t="s">
        <v>145</v>
      </c>
      <c r="B15" s="204" t="s">
        <v>360</v>
      </c>
      <c r="C15" s="95" t="s">
        <v>112</v>
      </c>
      <c r="D15" s="95" t="s">
        <v>146</v>
      </c>
      <c r="E15" s="95" t="s">
        <v>114</v>
      </c>
      <c r="F15" s="95" t="s">
        <v>115</v>
      </c>
      <c r="G15" s="95">
        <v>27273.71</v>
      </c>
      <c r="H15" s="95">
        <v>303</v>
      </c>
      <c r="I15" s="95" t="s">
        <v>116</v>
      </c>
      <c r="J15" s="95" t="s">
        <v>117</v>
      </c>
      <c r="K15" s="96">
        <v>10.268492999999999</v>
      </c>
      <c r="L15" s="95" t="s">
        <v>118</v>
      </c>
      <c r="M15" s="96">
        <v>318.323283</v>
      </c>
      <c r="N15" s="96">
        <v>626.37807299999997</v>
      </c>
      <c r="O15" s="97">
        <v>323.37807299999997</v>
      </c>
      <c r="P15" s="98">
        <v>1000</v>
      </c>
      <c r="Q15" s="99">
        <f t="shared" si="0"/>
        <v>27273710</v>
      </c>
    </row>
    <row r="16" spans="1:17" x14ac:dyDescent="0.25">
      <c r="A16" s="100" t="s">
        <v>147</v>
      </c>
      <c r="B16" s="101" t="s">
        <v>148</v>
      </c>
      <c r="C16" s="101" t="s">
        <v>112</v>
      </c>
      <c r="D16" s="101" t="s">
        <v>146</v>
      </c>
      <c r="E16" s="101" t="s">
        <v>114</v>
      </c>
      <c r="F16" s="101" t="s">
        <v>115</v>
      </c>
      <c r="G16" s="101">
        <v>24599.3</v>
      </c>
      <c r="H16" s="101">
        <v>360</v>
      </c>
      <c r="I16" s="101" t="s">
        <v>116</v>
      </c>
      <c r="J16" s="101" t="s">
        <v>117</v>
      </c>
      <c r="K16" s="102">
        <v>275.33333299999998</v>
      </c>
      <c r="L16" s="101" t="s">
        <v>136</v>
      </c>
      <c r="M16" s="102">
        <v>1927.333331</v>
      </c>
      <c r="N16" s="102">
        <v>3579.333329</v>
      </c>
      <c r="O16" s="103">
        <v>3219.333329</v>
      </c>
      <c r="P16" s="98">
        <v>500</v>
      </c>
      <c r="Q16" s="99">
        <f t="shared" si="0"/>
        <v>12299650</v>
      </c>
    </row>
    <row r="17" spans="1:18" x14ac:dyDescent="0.25">
      <c r="A17" s="94" t="s">
        <v>149</v>
      </c>
      <c r="B17" s="95" t="s">
        <v>150</v>
      </c>
      <c r="C17" s="95" t="s">
        <v>112</v>
      </c>
      <c r="D17" s="95" t="s">
        <v>146</v>
      </c>
      <c r="E17" s="95" t="s">
        <v>114</v>
      </c>
      <c r="F17" s="95" t="s">
        <v>121</v>
      </c>
      <c r="G17" s="95">
        <v>1439.28</v>
      </c>
      <c r="H17" s="95">
        <v>945</v>
      </c>
      <c r="I17" s="95" t="s">
        <v>116</v>
      </c>
      <c r="J17" s="95" t="s">
        <v>117</v>
      </c>
      <c r="K17" s="96">
        <v>28.290410000000001</v>
      </c>
      <c r="L17" s="95" t="s">
        <v>118</v>
      </c>
      <c r="M17" s="96">
        <v>877.00270999999998</v>
      </c>
      <c r="N17" s="96">
        <v>1725.7150099999999</v>
      </c>
      <c r="O17" s="97">
        <v>780.71501000000001</v>
      </c>
      <c r="P17" s="98">
        <v>600</v>
      </c>
      <c r="Q17" s="99">
        <f t="shared" si="0"/>
        <v>863568</v>
      </c>
    </row>
    <row r="18" spans="1:18" hidden="1" x14ac:dyDescent="0.25">
      <c r="A18" s="100" t="s">
        <v>151</v>
      </c>
      <c r="B18" s="101" t="s">
        <v>152</v>
      </c>
      <c r="C18" s="101" t="s">
        <v>112</v>
      </c>
      <c r="D18" s="101" t="s">
        <v>146</v>
      </c>
      <c r="E18" s="101" t="s">
        <v>114</v>
      </c>
      <c r="F18" s="101" t="s">
        <v>115</v>
      </c>
      <c r="G18" s="101">
        <v>7377.31</v>
      </c>
      <c r="H18" s="101">
        <v>546</v>
      </c>
      <c r="I18" s="101" t="s">
        <v>116</v>
      </c>
      <c r="J18" s="101" t="s">
        <v>117</v>
      </c>
      <c r="K18" s="102">
        <v>111</v>
      </c>
      <c r="L18" s="101" t="s">
        <v>153</v>
      </c>
      <c r="M18" s="102">
        <v>555</v>
      </c>
      <c r="N18" s="102">
        <v>999</v>
      </c>
      <c r="O18" s="103">
        <v>453</v>
      </c>
      <c r="P18" s="98">
        <v>0</v>
      </c>
      <c r="Q18" s="99">
        <f t="shared" si="0"/>
        <v>0</v>
      </c>
    </row>
    <row r="19" spans="1:18" hidden="1" x14ac:dyDescent="0.25">
      <c r="A19" s="94" t="s">
        <v>154</v>
      </c>
      <c r="B19" s="95" t="s">
        <v>155</v>
      </c>
      <c r="C19" s="95" t="s">
        <v>112</v>
      </c>
      <c r="D19" s="95" t="s">
        <v>146</v>
      </c>
      <c r="E19" s="95" t="s">
        <v>114</v>
      </c>
      <c r="F19" s="95" t="s">
        <v>115</v>
      </c>
      <c r="G19" s="95">
        <v>27330.95</v>
      </c>
      <c r="H19" s="95">
        <v>44</v>
      </c>
      <c r="I19" s="95" t="s">
        <v>116</v>
      </c>
      <c r="J19" s="95" t="s">
        <v>117</v>
      </c>
      <c r="K19" s="96">
        <v>18.666665999999999</v>
      </c>
      <c r="L19" s="95" t="s">
        <v>153</v>
      </c>
      <c r="M19" s="96">
        <v>93.333330000000004</v>
      </c>
      <c r="N19" s="96">
        <v>167.99999399999999</v>
      </c>
      <c r="O19" s="97">
        <v>123.999994</v>
      </c>
      <c r="P19" s="98">
        <v>0</v>
      </c>
      <c r="Q19" s="99">
        <f t="shared" si="0"/>
        <v>0</v>
      </c>
      <c r="R19" s="205"/>
    </row>
    <row r="20" spans="1:18" hidden="1" x14ac:dyDescent="0.25">
      <c r="A20" s="100" t="s">
        <v>156</v>
      </c>
      <c r="B20" s="101" t="s">
        <v>157</v>
      </c>
      <c r="C20" s="101" t="s">
        <v>112</v>
      </c>
      <c r="D20" s="101" t="s">
        <v>146</v>
      </c>
      <c r="E20" s="101" t="s">
        <v>114</v>
      </c>
      <c r="F20" s="101" t="s">
        <v>121</v>
      </c>
      <c r="G20" s="101">
        <v>9825.68</v>
      </c>
      <c r="H20" s="101">
        <v>72</v>
      </c>
      <c r="I20" s="101" t="s">
        <v>116</v>
      </c>
      <c r="J20" s="101" t="s">
        <v>117</v>
      </c>
      <c r="K20" s="102">
        <v>12.166665999999999</v>
      </c>
      <c r="L20" s="101" t="s">
        <v>153</v>
      </c>
      <c r="M20" s="102">
        <v>60.833329999999997</v>
      </c>
      <c r="N20" s="102">
        <v>109.499994</v>
      </c>
      <c r="O20" s="103">
        <v>37.499994000000001</v>
      </c>
      <c r="P20" s="98">
        <v>0</v>
      </c>
      <c r="Q20" s="99">
        <f t="shared" si="0"/>
        <v>0</v>
      </c>
    </row>
    <row r="21" spans="1:18" x14ac:dyDescent="0.25">
      <c r="A21" s="94" t="s">
        <v>158</v>
      </c>
      <c r="B21" s="95" t="s">
        <v>159</v>
      </c>
      <c r="C21" s="95" t="s">
        <v>112</v>
      </c>
      <c r="D21" s="95" t="s">
        <v>160</v>
      </c>
      <c r="E21" s="95" t="s">
        <v>114</v>
      </c>
      <c r="F21" s="95" t="s">
        <v>121</v>
      </c>
      <c r="G21" s="95">
        <v>4237.29</v>
      </c>
      <c r="H21" s="95">
        <v>50</v>
      </c>
      <c r="I21" s="95" t="s">
        <v>116</v>
      </c>
      <c r="J21" s="95" t="s">
        <v>117</v>
      </c>
      <c r="K21" s="96">
        <v>1.3479449999999999</v>
      </c>
      <c r="L21" s="95" t="s">
        <v>118</v>
      </c>
      <c r="M21" s="96">
        <v>41.786295000000003</v>
      </c>
      <c r="N21" s="96">
        <v>82.224644999999995</v>
      </c>
      <c r="O21" s="97">
        <v>32.224645000000002</v>
      </c>
      <c r="P21" s="98">
        <v>60</v>
      </c>
      <c r="Q21" s="99">
        <f t="shared" si="0"/>
        <v>254237.4</v>
      </c>
    </row>
    <row r="22" spans="1:18" hidden="1" x14ac:dyDescent="0.25">
      <c r="A22" s="100" t="s">
        <v>161</v>
      </c>
      <c r="B22" s="101" t="s">
        <v>162</v>
      </c>
      <c r="C22" s="101" t="s">
        <v>112</v>
      </c>
      <c r="D22" s="101" t="s">
        <v>160</v>
      </c>
      <c r="E22" s="101" t="s">
        <v>114</v>
      </c>
      <c r="F22" s="101" t="s">
        <v>115</v>
      </c>
      <c r="G22" s="101">
        <v>4661.0200000000004</v>
      </c>
      <c r="H22" s="101">
        <v>90</v>
      </c>
      <c r="I22" s="101" t="s">
        <v>116</v>
      </c>
      <c r="J22" s="101" t="s">
        <v>117</v>
      </c>
      <c r="K22" s="102">
        <v>3.0383559999999998</v>
      </c>
      <c r="L22" s="101" t="s">
        <v>118</v>
      </c>
      <c r="M22" s="102">
        <v>94.189036000000002</v>
      </c>
      <c r="N22" s="102">
        <v>185.33971600000001</v>
      </c>
      <c r="O22" s="103">
        <v>95.339715999999996</v>
      </c>
      <c r="P22" s="98">
        <v>0</v>
      </c>
      <c r="Q22" s="99">
        <f t="shared" si="0"/>
        <v>0</v>
      </c>
    </row>
    <row r="23" spans="1:18" hidden="1" x14ac:dyDescent="0.25">
      <c r="A23" s="94" t="s">
        <v>163</v>
      </c>
      <c r="B23" s="95" t="s">
        <v>164</v>
      </c>
      <c r="C23" s="95" t="s">
        <v>112</v>
      </c>
      <c r="D23" s="95" t="s">
        <v>160</v>
      </c>
      <c r="E23" s="95" t="s">
        <v>114</v>
      </c>
      <c r="F23" s="95" t="s">
        <v>121</v>
      </c>
      <c r="G23" s="95">
        <v>5084.75</v>
      </c>
      <c r="H23" s="95">
        <v>100</v>
      </c>
      <c r="I23" s="95" t="s">
        <v>116</v>
      </c>
      <c r="J23" s="95" t="s">
        <v>117</v>
      </c>
      <c r="K23" s="96">
        <v>2.0438350000000001</v>
      </c>
      <c r="L23" s="95" t="s">
        <v>118</v>
      </c>
      <c r="M23" s="96">
        <v>63.358885000000001</v>
      </c>
      <c r="N23" s="96">
        <v>124.673935</v>
      </c>
      <c r="O23" s="97">
        <v>24.673935</v>
      </c>
      <c r="P23" s="98">
        <v>0</v>
      </c>
      <c r="Q23" s="99">
        <f t="shared" si="0"/>
        <v>0</v>
      </c>
    </row>
    <row r="24" spans="1:18" x14ac:dyDescent="0.25">
      <c r="A24" s="104" t="s">
        <v>165</v>
      </c>
      <c r="B24" s="60" t="s">
        <v>166</v>
      </c>
      <c r="C24" s="60" t="s">
        <v>112</v>
      </c>
      <c r="D24" s="60" t="s">
        <v>113</v>
      </c>
      <c r="E24" s="60" t="s">
        <v>114</v>
      </c>
      <c r="F24" s="60" t="s">
        <v>115</v>
      </c>
      <c r="G24" s="60">
        <v>211.86</v>
      </c>
      <c r="H24" s="60">
        <v>4800</v>
      </c>
      <c r="I24" s="60" t="s">
        <v>116</v>
      </c>
      <c r="J24" s="60" t="s">
        <v>167</v>
      </c>
      <c r="K24" s="105">
        <v>267.67123199999997</v>
      </c>
      <c r="L24" s="60" t="s">
        <v>118</v>
      </c>
      <c r="M24" s="105">
        <v>8297.8081920000004</v>
      </c>
      <c r="N24" s="105">
        <v>16327.945152</v>
      </c>
      <c r="O24" s="97">
        <v>11527.945152</v>
      </c>
      <c r="P24" s="98">
        <v>14000</v>
      </c>
      <c r="Q24" s="99">
        <f t="shared" si="0"/>
        <v>2966040</v>
      </c>
    </row>
    <row r="25" spans="1:18" x14ac:dyDescent="0.25">
      <c r="A25" s="104" t="s">
        <v>168</v>
      </c>
      <c r="B25" s="60" t="s">
        <v>169</v>
      </c>
      <c r="C25" s="60" t="s">
        <v>112</v>
      </c>
      <c r="D25" s="60" t="s">
        <v>113</v>
      </c>
      <c r="E25" s="60" t="s">
        <v>170</v>
      </c>
      <c r="F25" s="60" t="s">
        <v>121</v>
      </c>
      <c r="G25" s="60">
        <v>10257.790000000001</v>
      </c>
      <c r="H25" s="60">
        <v>468</v>
      </c>
      <c r="I25" s="60" t="s">
        <v>116</v>
      </c>
      <c r="J25" s="60" t="s">
        <v>171</v>
      </c>
      <c r="K25" s="105">
        <v>71.583332999999996</v>
      </c>
      <c r="L25" s="60" t="s">
        <v>172</v>
      </c>
      <c r="M25" s="105">
        <v>0</v>
      </c>
      <c r="N25" s="105">
        <v>0</v>
      </c>
      <c r="O25" s="97">
        <v>0</v>
      </c>
      <c r="P25" s="98">
        <v>100</v>
      </c>
      <c r="Q25" s="99">
        <f t="shared" si="0"/>
        <v>1025779.0000000001</v>
      </c>
    </row>
    <row r="26" spans="1:18" x14ac:dyDescent="0.25">
      <c r="A26" s="104" t="s">
        <v>173</v>
      </c>
      <c r="B26" s="60" t="s">
        <v>174</v>
      </c>
      <c r="C26" s="60" t="s">
        <v>112</v>
      </c>
      <c r="D26" s="60" t="s">
        <v>113</v>
      </c>
      <c r="E26" s="60" t="s">
        <v>114</v>
      </c>
      <c r="F26" s="60" t="s">
        <v>121</v>
      </c>
      <c r="G26" s="60">
        <v>33000</v>
      </c>
      <c r="H26" s="60">
        <v>150</v>
      </c>
      <c r="I26" s="60" t="s">
        <v>175</v>
      </c>
      <c r="J26" s="60" t="s">
        <v>117</v>
      </c>
      <c r="K26" s="105">
        <v>3.3424649999999998</v>
      </c>
      <c r="L26" s="60" t="s">
        <v>118</v>
      </c>
      <c r="M26" s="105">
        <v>103.616415</v>
      </c>
      <c r="N26" s="105">
        <v>203.890365</v>
      </c>
      <c r="O26" s="97">
        <v>0</v>
      </c>
      <c r="P26" s="98">
        <v>300</v>
      </c>
      <c r="Q26" s="99">
        <f t="shared" si="0"/>
        <v>9900000</v>
      </c>
    </row>
    <row r="27" spans="1:18" x14ac:dyDescent="0.25">
      <c r="A27" s="104" t="s">
        <v>176</v>
      </c>
      <c r="B27" s="60" t="s">
        <v>177</v>
      </c>
      <c r="C27" s="60" t="s">
        <v>112</v>
      </c>
      <c r="D27" s="60" t="s">
        <v>113</v>
      </c>
      <c r="E27" s="60" t="s">
        <v>114</v>
      </c>
      <c r="F27" s="60" t="s">
        <v>121</v>
      </c>
      <c r="G27" s="60">
        <v>8050.85</v>
      </c>
      <c r="H27" s="60">
        <v>850</v>
      </c>
      <c r="I27" s="60" t="s">
        <v>178</v>
      </c>
      <c r="J27" s="60" t="s">
        <v>117</v>
      </c>
      <c r="K27" s="105">
        <v>18.082191000000002</v>
      </c>
      <c r="L27" s="60" t="s">
        <v>118</v>
      </c>
      <c r="M27" s="105">
        <v>560.54792099999997</v>
      </c>
      <c r="N27" s="105">
        <v>1103.013651</v>
      </c>
      <c r="O27" s="97">
        <v>0</v>
      </c>
      <c r="P27" s="98">
        <v>1000</v>
      </c>
      <c r="Q27" s="99">
        <f t="shared" si="0"/>
        <v>8050850</v>
      </c>
    </row>
    <row r="28" spans="1:18" x14ac:dyDescent="0.25">
      <c r="A28" s="104" t="s">
        <v>179</v>
      </c>
      <c r="B28" s="60" t="s">
        <v>180</v>
      </c>
      <c r="C28" s="60" t="s">
        <v>181</v>
      </c>
      <c r="D28" s="60" t="s">
        <v>182</v>
      </c>
      <c r="E28" s="60" t="s">
        <v>170</v>
      </c>
      <c r="F28" s="60" t="s">
        <v>121</v>
      </c>
      <c r="G28" s="60">
        <v>1685.59</v>
      </c>
      <c r="H28" s="60">
        <v>315</v>
      </c>
      <c r="I28" s="60" t="s">
        <v>116</v>
      </c>
      <c r="J28" s="60" t="s">
        <v>117</v>
      </c>
      <c r="K28" s="105">
        <v>269</v>
      </c>
      <c r="L28" s="60" t="s">
        <v>172</v>
      </c>
      <c r="M28" s="105">
        <v>0</v>
      </c>
      <c r="N28" s="105">
        <v>0</v>
      </c>
      <c r="O28" s="97">
        <v>0</v>
      </c>
      <c r="P28" s="98">
        <v>500</v>
      </c>
      <c r="Q28" s="99">
        <f t="shared" si="0"/>
        <v>842795</v>
      </c>
    </row>
    <row r="29" spans="1:18" x14ac:dyDescent="0.25">
      <c r="A29" s="104" t="s">
        <v>183</v>
      </c>
      <c r="B29" s="60" t="s">
        <v>184</v>
      </c>
      <c r="C29" s="60" t="s">
        <v>181</v>
      </c>
      <c r="D29" s="60" t="s">
        <v>185</v>
      </c>
      <c r="E29" s="60" t="s">
        <v>186</v>
      </c>
      <c r="F29" s="60" t="s">
        <v>115</v>
      </c>
      <c r="G29" s="60">
        <v>3800</v>
      </c>
      <c r="H29" s="60">
        <v>105</v>
      </c>
      <c r="I29" s="60" t="s">
        <v>187</v>
      </c>
      <c r="J29" s="60" t="s">
        <v>188</v>
      </c>
      <c r="K29" s="105">
        <v>7</v>
      </c>
      <c r="L29" s="60" t="s">
        <v>118</v>
      </c>
      <c r="M29" s="105">
        <v>217</v>
      </c>
      <c r="N29" s="105">
        <v>427</v>
      </c>
      <c r="O29" s="97">
        <v>142</v>
      </c>
      <c r="P29" s="98">
        <v>520</v>
      </c>
      <c r="Q29" s="99">
        <f t="shared" si="0"/>
        <v>1976000</v>
      </c>
    </row>
    <row r="30" spans="1:18" x14ac:dyDescent="0.25">
      <c r="A30" s="104"/>
      <c r="B30" s="60" t="s">
        <v>189</v>
      </c>
      <c r="C30" s="60"/>
      <c r="D30" s="60"/>
      <c r="E30" s="60"/>
      <c r="F30" s="60"/>
      <c r="G30" s="60"/>
      <c r="H30" s="60"/>
      <c r="I30" s="60"/>
      <c r="J30" s="60"/>
      <c r="K30" s="105"/>
      <c r="L30" s="60"/>
      <c r="M30" s="105"/>
      <c r="N30" s="105"/>
      <c r="O30" s="97"/>
      <c r="P30" s="98">
        <v>100</v>
      </c>
      <c r="Q30" s="99">
        <f t="shared" si="0"/>
        <v>0</v>
      </c>
    </row>
    <row r="31" spans="1:18" x14ac:dyDescent="0.25">
      <c r="A31" s="104" t="s">
        <v>190</v>
      </c>
      <c r="B31" s="60" t="s">
        <v>191</v>
      </c>
      <c r="C31" s="60" t="s">
        <v>181</v>
      </c>
      <c r="D31" s="60" t="s">
        <v>113</v>
      </c>
      <c r="E31" s="60" t="s">
        <v>114</v>
      </c>
      <c r="F31" s="60" t="s">
        <v>121</v>
      </c>
      <c r="G31" s="60">
        <v>1016.95</v>
      </c>
      <c r="H31" s="60">
        <v>50</v>
      </c>
      <c r="I31" s="60" t="s">
        <v>116</v>
      </c>
      <c r="J31" s="60" t="s">
        <v>192</v>
      </c>
      <c r="K31" s="105">
        <v>1.534246</v>
      </c>
      <c r="L31" s="60" t="s">
        <v>118</v>
      </c>
      <c r="M31" s="105">
        <v>47.561625999999997</v>
      </c>
      <c r="N31" s="105">
        <v>93.589005999999998</v>
      </c>
      <c r="O31" s="97">
        <v>0</v>
      </c>
      <c r="P31" s="98">
        <v>100</v>
      </c>
      <c r="Q31" s="99">
        <f t="shared" si="0"/>
        <v>101695</v>
      </c>
    </row>
    <row r="32" spans="1:18" x14ac:dyDescent="0.25">
      <c r="A32" s="104" t="s">
        <v>193</v>
      </c>
      <c r="B32" s="60" t="s">
        <v>194</v>
      </c>
      <c r="C32" s="60" t="s">
        <v>195</v>
      </c>
      <c r="D32" s="60" t="s">
        <v>113</v>
      </c>
      <c r="E32" s="60" t="s">
        <v>170</v>
      </c>
      <c r="F32" s="60" t="s">
        <v>115</v>
      </c>
      <c r="G32" s="60">
        <v>1525.42</v>
      </c>
      <c r="H32" s="60">
        <v>0</v>
      </c>
      <c r="I32" s="60" t="s">
        <v>116</v>
      </c>
      <c r="J32" s="60" t="s">
        <v>117</v>
      </c>
      <c r="K32" s="105">
        <v>3.5833330000000001</v>
      </c>
      <c r="L32" s="60" t="s">
        <v>172</v>
      </c>
      <c r="M32" s="105">
        <v>0</v>
      </c>
      <c r="N32" s="105">
        <v>0</v>
      </c>
      <c r="O32" s="97">
        <v>3.5833330000000001</v>
      </c>
      <c r="P32" s="98">
        <v>50</v>
      </c>
      <c r="Q32" s="99">
        <f t="shared" si="0"/>
        <v>76271</v>
      </c>
    </row>
    <row r="33" spans="1:17" x14ac:dyDescent="0.25">
      <c r="A33" s="104" t="s">
        <v>196</v>
      </c>
      <c r="B33" s="60" t="s">
        <v>197</v>
      </c>
      <c r="C33" s="60" t="s">
        <v>181</v>
      </c>
      <c r="D33" s="60" t="s">
        <v>135</v>
      </c>
      <c r="E33" s="60" t="s">
        <v>170</v>
      </c>
      <c r="F33" s="60" t="s">
        <v>121</v>
      </c>
      <c r="G33" s="60">
        <v>0</v>
      </c>
      <c r="H33" s="60">
        <v>0</v>
      </c>
      <c r="I33" s="60" t="s">
        <v>116</v>
      </c>
      <c r="J33" s="60" t="s">
        <v>117</v>
      </c>
      <c r="K33" s="105">
        <v>0</v>
      </c>
      <c r="L33" s="60" t="s">
        <v>172</v>
      </c>
      <c r="M33" s="105">
        <v>0</v>
      </c>
      <c r="N33" s="105">
        <v>0</v>
      </c>
      <c r="O33" s="97">
        <v>0</v>
      </c>
      <c r="P33" s="98">
        <v>20</v>
      </c>
      <c r="Q33" s="99">
        <f t="shared" si="0"/>
        <v>0</v>
      </c>
    </row>
    <row r="34" spans="1:17" x14ac:dyDescent="0.25">
      <c r="A34" s="104" t="s">
        <v>198</v>
      </c>
      <c r="B34" s="60" t="s">
        <v>199</v>
      </c>
      <c r="C34" s="60" t="s">
        <v>195</v>
      </c>
      <c r="D34" s="60" t="s">
        <v>113</v>
      </c>
      <c r="E34" s="60" t="s">
        <v>170</v>
      </c>
      <c r="F34" s="60" t="s">
        <v>115</v>
      </c>
      <c r="G34" s="60">
        <v>3177.97</v>
      </c>
      <c r="H34" s="60">
        <v>0</v>
      </c>
      <c r="I34" s="60" t="s">
        <v>116</v>
      </c>
      <c r="J34" s="60" t="s">
        <v>117</v>
      </c>
      <c r="K34" s="105">
        <v>12.25</v>
      </c>
      <c r="L34" s="60" t="s">
        <v>172</v>
      </c>
      <c r="M34" s="105">
        <v>0</v>
      </c>
      <c r="N34" s="105">
        <v>0</v>
      </c>
      <c r="O34" s="97">
        <v>12.25</v>
      </c>
      <c r="P34" s="98">
        <v>32</v>
      </c>
      <c r="Q34" s="99">
        <f t="shared" si="0"/>
        <v>101695.03999999999</v>
      </c>
    </row>
    <row r="35" spans="1:17" x14ac:dyDescent="0.25">
      <c r="A35" s="104" t="s">
        <v>200</v>
      </c>
      <c r="B35" s="60" t="s">
        <v>201</v>
      </c>
      <c r="C35" s="60" t="s">
        <v>112</v>
      </c>
      <c r="D35" s="60" t="s">
        <v>160</v>
      </c>
      <c r="E35" s="60" t="s">
        <v>170</v>
      </c>
      <c r="F35" s="60" t="s">
        <v>121</v>
      </c>
      <c r="G35" s="60">
        <v>0</v>
      </c>
      <c r="H35" s="60">
        <v>0</v>
      </c>
      <c r="I35" s="60" t="s">
        <v>116</v>
      </c>
      <c r="J35" s="60" t="s">
        <v>117</v>
      </c>
      <c r="K35" s="105">
        <v>0</v>
      </c>
      <c r="L35" s="60" t="s">
        <v>118</v>
      </c>
      <c r="M35" s="105">
        <v>0</v>
      </c>
      <c r="N35" s="105">
        <v>0</v>
      </c>
      <c r="O35" s="97">
        <v>0</v>
      </c>
      <c r="P35" s="98">
        <v>1</v>
      </c>
      <c r="Q35" s="99">
        <f t="shared" si="0"/>
        <v>0</v>
      </c>
    </row>
    <row r="36" spans="1:17" x14ac:dyDescent="0.25">
      <c r="A36" s="104" t="s">
        <v>202</v>
      </c>
      <c r="B36" s="60" t="s">
        <v>203</v>
      </c>
      <c r="C36" s="60" t="s">
        <v>112</v>
      </c>
      <c r="D36" s="60" t="s">
        <v>160</v>
      </c>
      <c r="E36" s="60" t="s">
        <v>170</v>
      </c>
      <c r="F36" s="60" t="s">
        <v>121</v>
      </c>
      <c r="G36" s="60">
        <v>0</v>
      </c>
      <c r="H36" s="60">
        <v>0</v>
      </c>
      <c r="I36" s="60" t="s">
        <v>116</v>
      </c>
      <c r="J36" s="60" t="s">
        <v>117</v>
      </c>
      <c r="K36" s="105">
        <v>0</v>
      </c>
      <c r="L36" s="60" t="s">
        <v>118</v>
      </c>
      <c r="M36" s="105">
        <v>0</v>
      </c>
      <c r="N36" s="105">
        <v>0</v>
      </c>
      <c r="O36" s="97">
        <v>0</v>
      </c>
      <c r="P36" s="98">
        <v>1</v>
      </c>
      <c r="Q36" s="99">
        <f t="shared" si="0"/>
        <v>0</v>
      </c>
    </row>
    <row r="37" spans="1:17" x14ac:dyDescent="0.25">
      <c r="A37" s="104" t="s">
        <v>204</v>
      </c>
      <c r="B37" s="60" t="s">
        <v>205</v>
      </c>
      <c r="C37" s="60" t="s">
        <v>112</v>
      </c>
      <c r="D37" s="60" t="s">
        <v>160</v>
      </c>
      <c r="E37" s="60" t="s">
        <v>170</v>
      </c>
      <c r="F37" s="60" t="s">
        <v>121</v>
      </c>
      <c r="G37" s="60">
        <v>0</v>
      </c>
      <c r="H37" s="60">
        <v>0</v>
      </c>
      <c r="I37" s="60" t="s">
        <v>116</v>
      </c>
      <c r="J37" s="60" t="s">
        <v>117</v>
      </c>
      <c r="K37" s="105">
        <v>0</v>
      </c>
      <c r="L37" s="60" t="s">
        <v>118</v>
      </c>
      <c r="M37" s="105">
        <v>0</v>
      </c>
      <c r="N37" s="105">
        <v>0</v>
      </c>
      <c r="O37" s="97">
        <v>0</v>
      </c>
      <c r="P37" s="98">
        <v>1</v>
      </c>
      <c r="Q37" s="99">
        <f t="shared" si="0"/>
        <v>0</v>
      </c>
    </row>
    <row r="38" spans="1:17" x14ac:dyDescent="0.25">
      <c r="A38" s="104" t="s">
        <v>206</v>
      </c>
      <c r="B38" s="60" t="s">
        <v>207</v>
      </c>
      <c r="C38" s="60" t="s">
        <v>112</v>
      </c>
      <c r="D38" s="60" t="s">
        <v>160</v>
      </c>
      <c r="E38" s="60" t="s">
        <v>170</v>
      </c>
      <c r="F38" s="60" t="s">
        <v>121</v>
      </c>
      <c r="G38" s="60">
        <v>0</v>
      </c>
      <c r="H38" s="60">
        <v>0</v>
      </c>
      <c r="I38" s="60" t="s">
        <v>116</v>
      </c>
      <c r="J38" s="60" t="s">
        <v>117</v>
      </c>
      <c r="K38" s="105">
        <v>0</v>
      </c>
      <c r="L38" s="60" t="s">
        <v>118</v>
      </c>
      <c r="M38" s="105">
        <v>0</v>
      </c>
      <c r="N38" s="105">
        <v>0</v>
      </c>
      <c r="O38" s="97">
        <v>0</v>
      </c>
      <c r="P38" s="98">
        <v>1</v>
      </c>
      <c r="Q38" s="99">
        <f t="shared" si="0"/>
        <v>0</v>
      </c>
    </row>
    <row r="39" spans="1:17" x14ac:dyDescent="0.25">
      <c r="A39" s="104" t="s">
        <v>208</v>
      </c>
      <c r="B39" s="60" t="s">
        <v>209</v>
      </c>
      <c r="C39" s="60" t="s">
        <v>112</v>
      </c>
      <c r="D39" s="60" t="s">
        <v>160</v>
      </c>
      <c r="E39" s="60" t="s">
        <v>170</v>
      </c>
      <c r="F39" s="60" t="s">
        <v>121</v>
      </c>
      <c r="G39" s="60">
        <v>0</v>
      </c>
      <c r="H39" s="60">
        <v>0</v>
      </c>
      <c r="I39" s="60" t="s">
        <v>116</v>
      </c>
      <c r="J39" s="60" t="s">
        <v>117</v>
      </c>
      <c r="K39" s="105">
        <v>0</v>
      </c>
      <c r="L39" s="60" t="s">
        <v>118</v>
      </c>
      <c r="M39" s="105">
        <v>0</v>
      </c>
      <c r="N39" s="105">
        <v>0</v>
      </c>
      <c r="O39" s="97">
        <v>0</v>
      </c>
      <c r="P39" s="98">
        <v>1</v>
      </c>
      <c r="Q39" s="99">
        <f t="shared" si="0"/>
        <v>0</v>
      </c>
    </row>
    <row r="40" spans="1:17" x14ac:dyDescent="0.25">
      <c r="A40" s="104" t="s">
        <v>210</v>
      </c>
      <c r="B40" s="60" t="s">
        <v>211</v>
      </c>
      <c r="C40" s="60" t="s">
        <v>112</v>
      </c>
      <c r="D40" s="60" t="s">
        <v>160</v>
      </c>
      <c r="E40" s="60" t="s">
        <v>170</v>
      </c>
      <c r="F40" s="60" t="s">
        <v>121</v>
      </c>
      <c r="G40" s="60">
        <v>0</v>
      </c>
      <c r="H40" s="60">
        <v>0</v>
      </c>
      <c r="I40" s="60" t="s">
        <v>116</v>
      </c>
      <c r="J40" s="60" t="s">
        <v>117</v>
      </c>
      <c r="K40" s="105">
        <v>0</v>
      </c>
      <c r="L40" s="60" t="s">
        <v>118</v>
      </c>
      <c r="M40" s="105">
        <v>0</v>
      </c>
      <c r="N40" s="105">
        <v>0</v>
      </c>
      <c r="O40" s="97">
        <v>0</v>
      </c>
      <c r="P40" s="98">
        <v>1</v>
      </c>
      <c r="Q40" s="99">
        <f t="shared" si="0"/>
        <v>0</v>
      </c>
    </row>
    <row r="41" spans="1:17" x14ac:dyDescent="0.25">
      <c r="A41" s="104"/>
      <c r="B41" s="60" t="s">
        <v>212</v>
      </c>
      <c r="C41" s="60" t="s">
        <v>112</v>
      </c>
      <c r="D41" s="60" t="s">
        <v>160</v>
      </c>
      <c r="E41" s="60" t="s">
        <v>170</v>
      </c>
      <c r="F41" s="60"/>
      <c r="G41" s="60"/>
      <c r="H41" s="60"/>
      <c r="I41" s="60"/>
      <c r="J41" s="60"/>
      <c r="K41" s="105"/>
      <c r="L41" s="60"/>
      <c r="M41" s="105"/>
      <c r="N41" s="105"/>
      <c r="O41" s="97"/>
      <c r="P41" s="98">
        <v>4</v>
      </c>
      <c r="Q41" s="99">
        <f t="shared" si="0"/>
        <v>0</v>
      </c>
    </row>
    <row r="42" spans="1:17" x14ac:dyDescent="0.25">
      <c r="A42" s="104"/>
      <c r="B42" s="60" t="s">
        <v>213</v>
      </c>
      <c r="C42" s="60" t="s">
        <v>112</v>
      </c>
      <c r="D42" s="60" t="s">
        <v>160</v>
      </c>
      <c r="E42" s="60" t="s">
        <v>170</v>
      </c>
      <c r="F42" s="60"/>
      <c r="G42" s="60"/>
      <c r="H42" s="60"/>
      <c r="I42" s="60"/>
      <c r="J42" s="60"/>
      <c r="K42" s="105"/>
      <c r="L42" s="60"/>
      <c r="M42" s="105"/>
      <c r="N42" s="105"/>
      <c r="O42" s="97"/>
      <c r="P42" s="98">
        <v>20</v>
      </c>
      <c r="Q42" s="99">
        <f t="shared" si="0"/>
        <v>0</v>
      </c>
    </row>
    <row r="43" spans="1:17" x14ac:dyDescent="0.25">
      <c r="A43" s="104"/>
      <c r="B43" s="60" t="s">
        <v>214</v>
      </c>
      <c r="C43" s="60" t="s">
        <v>112</v>
      </c>
      <c r="D43" s="60" t="s">
        <v>160</v>
      </c>
      <c r="E43" s="60" t="s">
        <v>170</v>
      </c>
      <c r="F43" s="60"/>
      <c r="G43" s="60"/>
      <c r="H43" s="60"/>
      <c r="I43" s="60"/>
      <c r="J43" s="60"/>
      <c r="K43" s="105"/>
      <c r="L43" s="60"/>
      <c r="M43" s="105"/>
      <c r="N43" s="105"/>
      <c r="O43" s="97"/>
      <c r="P43" s="98">
        <v>20</v>
      </c>
      <c r="Q43" s="99">
        <f t="shared" si="0"/>
        <v>0</v>
      </c>
    </row>
    <row r="44" spans="1:17" x14ac:dyDescent="0.25">
      <c r="A44" s="104"/>
      <c r="B44" s="60" t="s">
        <v>215</v>
      </c>
      <c r="C44" s="60" t="s">
        <v>112</v>
      </c>
      <c r="D44" s="60" t="s">
        <v>160</v>
      </c>
      <c r="E44" s="60" t="s">
        <v>170</v>
      </c>
      <c r="F44" s="60"/>
      <c r="G44" s="60"/>
      <c r="H44" s="60"/>
      <c r="I44" s="60"/>
      <c r="J44" s="60"/>
      <c r="K44" s="105"/>
      <c r="L44" s="60"/>
      <c r="M44" s="105"/>
      <c r="N44" s="105"/>
      <c r="O44" s="97"/>
      <c r="P44" s="98">
        <v>10</v>
      </c>
      <c r="Q44" s="99">
        <f t="shared" si="0"/>
        <v>0</v>
      </c>
    </row>
    <row r="45" spans="1:17" x14ac:dyDescent="0.25">
      <c r="A45" s="104"/>
      <c r="B45" s="60" t="s">
        <v>216</v>
      </c>
      <c r="C45" s="60" t="s">
        <v>112</v>
      </c>
      <c r="D45" s="60" t="s">
        <v>160</v>
      </c>
      <c r="E45" s="60" t="s">
        <v>170</v>
      </c>
      <c r="F45" s="60"/>
      <c r="G45" s="60"/>
      <c r="H45" s="60"/>
      <c r="I45" s="60"/>
      <c r="J45" s="60"/>
      <c r="K45" s="105"/>
      <c r="L45" s="60"/>
      <c r="M45" s="105"/>
      <c r="N45" s="105"/>
      <c r="O45" s="97"/>
      <c r="P45" s="98">
        <v>2</v>
      </c>
      <c r="Q45" s="99">
        <f t="shared" si="0"/>
        <v>0</v>
      </c>
    </row>
    <row r="46" spans="1:17" x14ac:dyDescent="0.25">
      <c r="A46" s="100"/>
      <c r="B46" s="101" t="s">
        <v>217</v>
      </c>
      <c r="C46" s="60" t="s">
        <v>112</v>
      </c>
      <c r="D46" s="60" t="s">
        <v>160</v>
      </c>
      <c r="E46" s="60" t="s">
        <v>170</v>
      </c>
      <c r="F46" s="101"/>
      <c r="G46" s="101"/>
      <c r="H46" s="101"/>
      <c r="I46" s="101"/>
      <c r="J46" s="101"/>
      <c r="K46" s="102"/>
      <c r="L46" s="101"/>
      <c r="M46" s="102"/>
      <c r="N46" s="102"/>
      <c r="O46" s="103"/>
      <c r="P46" s="98">
        <v>30</v>
      </c>
      <c r="Q46" s="99">
        <f t="shared" si="0"/>
        <v>0</v>
      </c>
    </row>
    <row r="47" spans="1:17" x14ac:dyDescent="0.25">
      <c r="A47" s="100"/>
      <c r="B47" s="101" t="s">
        <v>218</v>
      </c>
      <c r="C47" s="60" t="s">
        <v>112</v>
      </c>
      <c r="D47" s="60" t="s">
        <v>160</v>
      </c>
      <c r="E47" s="60" t="s">
        <v>170</v>
      </c>
      <c r="F47" s="101"/>
      <c r="G47" s="101"/>
      <c r="H47" s="101"/>
      <c r="I47" s="101"/>
      <c r="J47" s="101"/>
      <c r="K47" s="102"/>
      <c r="L47" s="101"/>
      <c r="M47" s="102"/>
      <c r="N47" s="102"/>
      <c r="O47" s="103"/>
      <c r="P47" s="98">
        <v>10</v>
      </c>
      <c r="Q47" s="99">
        <f t="shared" si="0"/>
        <v>0</v>
      </c>
    </row>
    <row r="48" spans="1:17" ht="15.75" thickBot="1" x14ac:dyDescent="0.3">
      <c r="A48" s="106"/>
      <c r="B48" s="107" t="s">
        <v>219</v>
      </c>
      <c r="C48" s="107" t="s">
        <v>195</v>
      </c>
      <c r="D48" s="107" t="s">
        <v>160</v>
      </c>
      <c r="E48" s="107" t="s">
        <v>170</v>
      </c>
      <c r="F48" s="107"/>
      <c r="G48" s="107"/>
      <c r="H48" s="107"/>
      <c r="I48" s="107"/>
      <c r="J48" s="107"/>
      <c r="K48" s="108"/>
      <c r="L48" s="107"/>
      <c r="M48" s="108"/>
      <c r="N48" s="108"/>
      <c r="O48" s="109"/>
      <c r="P48" s="110">
        <v>20</v>
      </c>
      <c r="Q48" s="111">
        <f t="shared" si="0"/>
        <v>0</v>
      </c>
    </row>
    <row r="49" spans="1:17" ht="15.75" hidden="1" thickBot="1" x14ac:dyDescent="0.3">
      <c r="Q49" s="112">
        <f>SUM(Q3:Q48)</f>
        <v>69536830.799999997</v>
      </c>
    </row>
    <row r="50" spans="1:17" ht="15.75" thickBot="1" x14ac:dyDescent="0.3"/>
    <row r="51" spans="1:17" ht="15.75" thickBot="1" x14ac:dyDescent="0.3">
      <c r="B51" s="113" t="s">
        <v>220</v>
      </c>
    </row>
    <row r="52" spans="1:17" ht="15.75" thickBot="1" x14ac:dyDescent="0.3">
      <c r="B52" s="206" t="s">
        <v>221</v>
      </c>
      <c r="C52" s="211" t="s">
        <v>73</v>
      </c>
      <c r="D52" s="207" t="s">
        <v>74</v>
      </c>
      <c r="E52" s="114" t="s">
        <v>75</v>
      </c>
    </row>
    <row r="53" spans="1:17" x14ac:dyDescent="0.25">
      <c r="A53" s="115">
        <v>1</v>
      </c>
      <c r="B53" s="115" t="s">
        <v>222</v>
      </c>
      <c r="C53" s="60">
        <v>2</v>
      </c>
      <c r="D53" s="208">
        <v>250000</v>
      </c>
      <c r="E53" s="116">
        <f>D53*C53</f>
        <v>500000</v>
      </c>
    </row>
    <row r="54" spans="1:17" x14ac:dyDescent="0.25">
      <c r="A54" s="117">
        <v>2</v>
      </c>
      <c r="B54" s="117" t="s">
        <v>223</v>
      </c>
      <c r="C54" s="60">
        <v>2</v>
      </c>
      <c r="D54" s="209">
        <v>250000</v>
      </c>
      <c r="E54" s="118">
        <f t="shared" ref="E54:E58" si="1">D54*C54</f>
        <v>500000</v>
      </c>
    </row>
    <row r="55" spans="1:17" x14ac:dyDescent="0.25">
      <c r="A55" s="117">
        <v>4</v>
      </c>
      <c r="B55" s="117" t="s">
        <v>224</v>
      </c>
      <c r="C55" s="60">
        <v>2</v>
      </c>
      <c r="D55" s="209">
        <v>15000</v>
      </c>
      <c r="E55" s="118">
        <f t="shared" si="1"/>
        <v>30000</v>
      </c>
    </row>
    <row r="56" spans="1:17" x14ac:dyDescent="0.25">
      <c r="A56" s="117">
        <v>5</v>
      </c>
      <c r="B56" s="117" t="s">
        <v>225</v>
      </c>
      <c r="C56" s="60">
        <v>5</v>
      </c>
      <c r="D56" s="209">
        <v>10000</v>
      </c>
      <c r="E56" s="119">
        <f t="shared" si="1"/>
        <v>50000</v>
      </c>
    </row>
    <row r="57" spans="1:17" x14ac:dyDescent="0.25">
      <c r="A57" s="117">
        <v>6</v>
      </c>
      <c r="B57" s="117" t="s">
        <v>226</v>
      </c>
      <c r="C57" s="60">
        <v>2</v>
      </c>
      <c r="D57" s="209">
        <v>3500</v>
      </c>
      <c r="E57" s="119">
        <f t="shared" si="1"/>
        <v>7000</v>
      </c>
    </row>
    <row r="58" spans="1:17" x14ac:dyDescent="0.25">
      <c r="A58" s="117">
        <v>7</v>
      </c>
      <c r="B58" s="117" t="s">
        <v>227</v>
      </c>
      <c r="C58" s="60">
        <v>15</v>
      </c>
      <c r="D58" s="210">
        <v>25000</v>
      </c>
      <c r="E58" s="118">
        <f t="shared" si="1"/>
        <v>375000</v>
      </c>
    </row>
  </sheetData>
  <autoFilter ref="A2:Q49" xr:uid="{615FA336-54F2-4F4D-B557-F406FEBFD80B}">
    <filterColumn colId="15">
      <filters>
        <filter val="1"/>
        <filter val="10"/>
        <filter val="100"/>
        <filter val="1000"/>
        <filter val="14000"/>
        <filter val="150"/>
        <filter val="1500"/>
        <filter val="2"/>
        <filter val="20"/>
        <filter val="30"/>
        <filter val="300"/>
        <filter val="32"/>
        <filter val="4"/>
        <filter val="40"/>
        <filter val="400"/>
        <filter val="50"/>
        <filter val="500"/>
        <filter val="520"/>
        <filter val="60"/>
        <filter val="600"/>
      </filters>
    </filterColumn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3B808-ED07-4F90-A80B-74E78081794C}">
  <dimension ref="A1:G116"/>
  <sheetViews>
    <sheetView tabSelected="1" topLeftCell="A65" workbookViewId="0">
      <selection activeCell="E70" sqref="E70"/>
    </sheetView>
  </sheetViews>
  <sheetFormatPr defaultRowHeight="15" x14ac:dyDescent="0.25"/>
  <cols>
    <col min="2" max="2" width="84.42578125" bestFit="1" customWidth="1"/>
    <col min="3" max="3" width="15.7109375" customWidth="1"/>
    <col min="4" max="4" width="13.42578125" customWidth="1"/>
    <col min="5" max="5" width="20.42578125" customWidth="1"/>
    <col min="6" max="6" width="24.140625" customWidth="1"/>
    <col min="7" max="7" width="50" bestFit="1" customWidth="1"/>
  </cols>
  <sheetData>
    <row r="1" spans="1:6" ht="31.5" x14ac:dyDescent="0.5">
      <c r="A1" s="239" t="s">
        <v>228</v>
      </c>
      <c r="B1" s="239"/>
      <c r="C1" s="239"/>
      <c r="D1" s="239"/>
      <c r="E1" s="239"/>
      <c r="F1" s="239"/>
    </row>
    <row r="2" spans="1:6" x14ac:dyDescent="0.25">
      <c r="A2" s="120"/>
      <c r="C2" s="121"/>
    </row>
    <row r="3" spans="1:6" ht="15.75" x14ac:dyDescent="0.25">
      <c r="A3" s="240" t="s">
        <v>229</v>
      </c>
      <c r="B3" s="241"/>
      <c r="C3" s="241"/>
      <c r="D3" s="241"/>
      <c r="E3" s="241"/>
      <c r="F3" s="241"/>
    </row>
    <row r="4" spans="1:6" ht="15.75" x14ac:dyDescent="0.25">
      <c r="A4" s="122" t="s">
        <v>230</v>
      </c>
      <c r="B4" s="123" t="s">
        <v>231</v>
      </c>
      <c r="C4" s="123" t="s">
        <v>88</v>
      </c>
      <c r="D4" s="123" t="s">
        <v>3</v>
      </c>
      <c r="E4" s="123" t="s">
        <v>232</v>
      </c>
      <c r="F4" s="123" t="s">
        <v>5</v>
      </c>
    </row>
    <row r="5" spans="1:6" ht="15.75" x14ac:dyDescent="0.25">
      <c r="A5" s="122"/>
      <c r="B5" s="124" t="s">
        <v>233</v>
      </c>
      <c r="C5" s="125"/>
      <c r="D5" s="125"/>
      <c r="E5" s="125"/>
      <c r="F5" s="125"/>
    </row>
    <row r="6" spans="1:6" ht="15.75" x14ac:dyDescent="0.25">
      <c r="A6" s="126">
        <v>1</v>
      </c>
      <c r="B6" s="127" t="s">
        <v>234</v>
      </c>
      <c r="C6" s="126" t="s">
        <v>52</v>
      </c>
      <c r="D6" s="126">
        <v>10</v>
      </c>
      <c r="E6" s="128">
        <v>2500</v>
      </c>
      <c r="F6" s="128">
        <f t="shared" ref="F6:F12" si="0">E6*D6</f>
        <v>25000</v>
      </c>
    </row>
    <row r="7" spans="1:6" ht="15.75" x14ac:dyDescent="0.25">
      <c r="A7" s="126">
        <v>2</v>
      </c>
      <c r="B7" s="129" t="s">
        <v>235</v>
      </c>
      <c r="C7" s="126" t="s">
        <v>52</v>
      </c>
      <c r="D7" s="126">
        <v>10</v>
      </c>
      <c r="E7" s="128">
        <v>5000</v>
      </c>
      <c r="F7" s="128">
        <f t="shared" si="0"/>
        <v>50000</v>
      </c>
    </row>
    <row r="8" spans="1:6" ht="15.75" x14ac:dyDescent="0.25">
      <c r="A8" s="126">
        <v>3</v>
      </c>
      <c r="B8" s="129" t="s">
        <v>236</v>
      </c>
      <c r="C8" s="126" t="s">
        <v>52</v>
      </c>
      <c r="D8" s="126">
        <v>10</v>
      </c>
      <c r="E8" s="128">
        <v>5000</v>
      </c>
      <c r="F8" s="128">
        <f t="shared" si="0"/>
        <v>50000</v>
      </c>
    </row>
    <row r="9" spans="1:6" ht="15.75" x14ac:dyDescent="0.25">
      <c r="A9" s="126">
        <v>4</v>
      </c>
      <c r="B9" s="129" t="s">
        <v>237</v>
      </c>
      <c r="C9" s="126" t="s">
        <v>52</v>
      </c>
      <c r="D9" s="126">
        <v>10</v>
      </c>
      <c r="E9" s="128">
        <v>5000</v>
      </c>
      <c r="F9" s="128">
        <f t="shared" si="0"/>
        <v>50000</v>
      </c>
    </row>
    <row r="10" spans="1:6" ht="15.75" x14ac:dyDescent="0.25">
      <c r="A10" s="126">
        <v>5</v>
      </c>
      <c r="B10" s="129" t="s">
        <v>238</v>
      </c>
      <c r="C10" s="126" t="s">
        <v>52</v>
      </c>
      <c r="D10" s="126">
        <v>4</v>
      </c>
      <c r="E10" s="128">
        <v>5000</v>
      </c>
      <c r="F10" s="128">
        <f t="shared" si="0"/>
        <v>20000</v>
      </c>
    </row>
    <row r="11" spans="1:6" ht="15.75" x14ac:dyDescent="0.25">
      <c r="A11" s="126">
        <v>6</v>
      </c>
      <c r="B11" s="129" t="s">
        <v>239</v>
      </c>
      <c r="C11" s="126" t="s">
        <v>52</v>
      </c>
      <c r="D11" s="126">
        <v>4</v>
      </c>
      <c r="E11" s="128">
        <v>10000</v>
      </c>
      <c r="F11" s="128">
        <f t="shared" si="0"/>
        <v>40000</v>
      </c>
    </row>
    <row r="12" spans="1:6" ht="15.75" x14ac:dyDescent="0.25">
      <c r="A12" s="126">
        <v>7</v>
      </c>
      <c r="B12" s="129" t="s">
        <v>240</v>
      </c>
      <c r="C12" s="126" t="s">
        <v>52</v>
      </c>
      <c r="D12" s="126">
        <v>5</v>
      </c>
      <c r="E12" s="128">
        <v>5000</v>
      </c>
      <c r="F12" s="128">
        <f t="shared" si="0"/>
        <v>25000</v>
      </c>
    </row>
    <row r="13" spans="1:6" ht="15.75" x14ac:dyDescent="0.25">
      <c r="A13" s="126">
        <v>8</v>
      </c>
      <c r="B13" s="130" t="s">
        <v>241</v>
      </c>
      <c r="C13" s="131" t="s">
        <v>52</v>
      </c>
      <c r="D13" s="132">
        <v>5</v>
      </c>
      <c r="E13" s="133">
        <v>10000</v>
      </c>
      <c r="F13" s="134">
        <f>E13*D13</f>
        <v>50000</v>
      </c>
    </row>
    <row r="14" spans="1:6" ht="15.75" x14ac:dyDescent="0.25">
      <c r="A14" s="126"/>
      <c r="B14" s="135" t="s">
        <v>242</v>
      </c>
      <c r="C14" s="136"/>
      <c r="D14" s="136"/>
      <c r="E14" s="136"/>
      <c r="F14" s="137">
        <f>SUM(F6:F12)</f>
        <v>260000</v>
      </c>
    </row>
    <row r="15" spans="1:6" ht="15.75" x14ac:dyDescent="0.25">
      <c r="A15" s="150"/>
      <c r="B15" s="151" t="s">
        <v>247</v>
      </c>
      <c r="C15" s="152"/>
      <c r="D15" s="153"/>
      <c r="E15" s="153"/>
      <c r="F15" s="153"/>
    </row>
    <row r="16" spans="1:6" ht="15.75" x14ac:dyDescent="0.25">
      <c r="A16" s="138">
        <v>4</v>
      </c>
      <c r="B16" s="139" t="s">
        <v>248</v>
      </c>
      <c r="C16" s="144" t="s">
        <v>249</v>
      </c>
      <c r="D16" s="141">
        <v>3</v>
      </c>
      <c r="E16" s="142">
        <v>55000</v>
      </c>
      <c r="F16" s="143">
        <f t="shared" ref="F16:F17" si="1">E16*D16</f>
        <v>165000</v>
      </c>
    </row>
    <row r="17" spans="1:6" ht="15.75" x14ac:dyDescent="0.25">
      <c r="A17" s="138">
        <v>5</v>
      </c>
      <c r="B17" s="139" t="s">
        <v>250</v>
      </c>
      <c r="C17" s="144" t="s">
        <v>246</v>
      </c>
      <c r="D17" s="141">
        <v>5</v>
      </c>
      <c r="E17" s="142">
        <v>19400</v>
      </c>
      <c r="F17" s="143">
        <f t="shared" si="1"/>
        <v>97000</v>
      </c>
    </row>
    <row r="18" spans="1:6" ht="15.75" x14ac:dyDescent="0.25">
      <c r="A18" s="145"/>
      <c r="B18" s="146" t="s">
        <v>242</v>
      </c>
      <c r="C18" s="147"/>
      <c r="D18" s="148"/>
      <c r="E18" s="148"/>
      <c r="F18" s="149">
        <f>SUM(F16:F17)</f>
        <v>262000</v>
      </c>
    </row>
    <row r="19" spans="1:6" ht="15.75" x14ac:dyDescent="0.25">
      <c r="A19" s="150"/>
      <c r="B19" s="151" t="s">
        <v>251</v>
      </c>
      <c r="C19" s="152"/>
      <c r="D19" s="153"/>
      <c r="E19" s="153"/>
      <c r="F19" s="153"/>
    </row>
    <row r="20" spans="1:6" ht="15.75" x14ac:dyDescent="0.25">
      <c r="A20" s="138">
        <v>1</v>
      </c>
      <c r="B20" s="139" t="s">
        <v>243</v>
      </c>
      <c r="C20" s="144" t="s">
        <v>52</v>
      </c>
      <c r="D20" s="141">
        <v>10</v>
      </c>
      <c r="E20" s="142">
        <v>8500</v>
      </c>
      <c r="F20" s="143">
        <f>E20*D20</f>
        <v>85000</v>
      </c>
    </row>
    <row r="21" spans="1:6" ht="15.75" x14ac:dyDescent="0.25">
      <c r="A21" s="138">
        <v>5</v>
      </c>
      <c r="B21" s="139" t="s">
        <v>245</v>
      </c>
      <c r="C21" s="144" t="s">
        <v>244</v>
      </c>
      <c r="D21" s="141">
        <v>5</v>
      </c>
      <c r="E21" s="142">
        <v>3000</v>
      </c>
      <c r="F21" s="143">
        <f>E21*D21</f>
        <v>15000</v>
      </c>
    </row>
    <row r="22" spans="1:6" ht="15.75" x14ac:dyDescent="0.25">
      <c r="A22" s="145"/>
      <c r="B22" s="146" t="s">
        <v>242</v>
      </c>
      <c r="C22" s="147"/>
      <c r="D22" s="148"/>
      <c r="E22" s="148"/>
      <c r="F22" s="149">
        <f>SUM(F20:F21)</f>
        <v>100000</v>
      </c>
    </row>
    <row r="23" spans="1:6" ht="15.75" x14ac:dyDescent="0.25">
      <c r="A23" s="145"/>
      <c r="B23" s="154" t="s">
        <v>252</v>
      </c>
      <c r="C23" s="155"/>
      <c r="D23" s="156"/>
      <c r="E23" s="157"/>
      <c r="F23" s="158"/>
    </row>
    <row r="24" spans="1:6" ht="15.75" x14ac:dyDescent="0.25">
      <c r="A24" s="168">
        <v>1</v>
      </c>
      <c r="B24" s="130" t="s">
        <v>253</v>
      </c>
      <c r="C24" s="169" t="s">
        <v>31</v>
      </c>
      <c r="D24" s="169">
        <v>10</v>
      </c>
      <c r="E24" s="170">
        <v>45000</v>
      </c>
      <c r="F24" s="171">
        <f t="shared" ref="F24:F35" si="2">D24*E24</f>
        <v>450000</v>
      </c>
    </row>
    <row r="25" spans="1:6" ht="15.75" x14ac:dyDescent="0.25">
      <c r="A25" s="168">
        <v>2</v>
      </c>
      <c r="B25" s="130" t="s">
        <v>254</v>
      </c>
      <c r="C25" s="169" t="s">
        <v>31</v>
      </c>
      <c r="D25" s="169">
        <v>30</v>
      </c>
      <c r="E25" s="170">
        <v>2000</v>
      </c>
      <c r="F25" s="171">
        <f t="shared" si="2"/>
        <v>60000</v>
      </c>
    </row>
    <row r="26" spans="1:6" ht="15.75" x14ac:dyDescent="0.25">
      <c r="A26" s="168">
        <v>3</v>
      </c>
      <c r="B26" s="130" t="s">
        <v>255</v>
      </c>
      <c r="C26" s="169" t="s">
        <v>31</v>
      </c>
      <c r="D26" s="169">
        <v>30</v>
      </c>
      <c r="E26" s="170">
        <v>2000</v>
      </c>
      <c r="F26" s="171">
        <f t="shared" si="2"/>
        <v>60000</v>
      </c>
    </row>
    <row r="27" spans="1:6" ht="15.75" x14ac:dyDescent="0.25">
      <c r="A27" s="168">
        <v>4</v>
      </c>
      <c r="B27" s="130" t="s">
        <v>256</v>
      </c>
      <c r="C27" s="169" t="s">
        <v>257</v>
      </c>
      <c r="D27" s="169">
        <v>10</v>
      </c>
      <c r="E27" s="170">
        <v>35000</v>
      </c>
      <c r="F27" s="171">
        <f t="shared" si="2"/>
        <v>350000</v>
      </c>
    </row>
    <row r="28" spans="1:6" ht="15.75" x14ac:dyDescent="0.25">
      <c r="A28" s="168">
        <v>5</v>
      </c>
      <c r="B28" s="130" t="s">
        <v>258</v>
      </c>
      <c r="C28" s="169" t="s">
        <v>257</v>
      </c>
      <c r="D28" s="169">
        <v>10</v>
      </c>
      <c r="E28" s="170">
        <v>8000</v>
      </c>
      <c r="F28" s="171">
        <f t="shared" si="2"/>
        <v>80000</v>
      </c>
    </row>
    <row r="29" spans="1:6" ht="15.75" x14ac:dyDescent="0.25">
      <c r="A29" s="168">
        <v>6</v>
      </c>
      <c r="B29" s="130" t="s">
        <v>259</v>
      </c>
      <c r="C29" s="169" t="s">
        <v>257</v>
      </c>
      <c r="D29" s="169">
        <v>10</v>
      </c>
      <c r="E29" s="170">
        <v>15000</v>
      </c>
      <c r="F29" s="171">
        <f t="shared" si="2"/>
        <v>150000</v>
      </c>
    </row>
    <row r="30" spans="1:6" ht="15.75" x14ac:dyDescent="0.25">
      <c r="A30" s="168">
        <v>7</v>
      </c>
      <c r="B30" s="130" t="s">
        <v>260</v>
      </c>
      <c r="C30" s="169" t="s">
        <v>257</v>
      </c>
      <c r="D30" s="169">
        <v>10</v>
      </c>
      <c r="E30" s="170">
        <v>2000</v>
      </c>
      <c r="F30" s="171">
        <f t="shared" si="2"/>
        <v>20000</v>
      </c>
    </row>
    <row r="31" spans="1:6" ht="15.75" x14ac:dyDescent="0.25">
      <c r="A31" s="168">
        <v>8</v>
      </c>
      <c r="B31" s="130" t="s">
        <v>261</v>
      </c>
      <c r="C31" s="169" t="s">
        <v>257</v>
      </c>
      <c r="D31" s="169">
        <v>10</v>
      </c>
      <c r="E31" s="170">
        <v>2000</v>
      </c>
      <c r="F31" s="171">
        <f t="shared" si="2"/>
        <v>20000</v>
      </c>
    </row>
    <row r="32" spans="1:6" ht="15.75" x14ac:dyDescent="0.25">
      <c r="A32" s="168">
        <v>9</v>
      </c>
      <c r="B32" s="130" t="s">
        <v>262</v>
      </c>
      <c r="C32" s="169" t="s">
        <v>257</v>
      </c>
      <c r="D32" s="169">
        <v>10</v>
      </c>
      <c r="E32" s="170">
        <v>3000</v>
      </c>
      <c r="F32" s="171">
        <f t="shared" si="2"/>
        <v>30000</v>
      </c>
    </row>
    <row r="33" spans="1:7" ht="15.75" x14ac:dyDescent="0.25">
      <c r="A33" s="168">
        <v>10</v>
      </c>
      <c r="B33" s="19" t="s">
        <v>263</v>
      </c>
      <c r="C33" s="141" t="s">
        <v>264</v>
      </c>
      <c r="D33" s="141">
        <v>10</v>
      </c>
      <c r="E33" s="172">
        <v>50000</v>
      </c>
      <c r="F33" s="171">
        <f t="shared" si="2"/>
        <v>500000</v>
      </c>
    </row>
    <row r="34" spans="1:7" ht="15.75" x14ac:dyDescent="0.25">
      <c r="A34" s="168">
        <v>11</v>
      </c>
      <c r="B34" s="19" t="s">
        <v>265</v>
      </c>
      <c r="C34" s="141" t="s">
        <v>31</v>
      </c>
      <c r="D34" s="141">
        <v>30</v>
      </c>
      <c r="E34" s="172">
        <v>10000</v>
      </c>
      <c r="F34" s="171">
        <f t="shared" si="2"/>
        <v>300000</v>
      </c>
    </row>
    <row r="35" spans="1:7" ht="15.75" x14ac:dyDescent="0.25">
      <c r="A35" s="168">
        <v>12</v>
      </c>
      <c r="B35" s="19" t="s">
        <v>266</v>
      </c>
      <c r="C35" s="141" t="s">
        <v>31</v>
      </c>
      <c r="D35" s="141">
        <v>30</v>
      </c>
      <c r="E35" s="172">
        <v>10000</v>
      </c>
      <c r="F35" s="171">
        <f t="shared" si="2"/>
        <v>300000</v>
      </c>
    </row>
    <row r="36" spans="1:7" ht="15.75" x14ac:dyDescent="0.25">
      <c r="A36" s="145"/>
      <c r="B36" s="163" t="s">
        <v>242</v>
      </c>
      <c r="C36" s="164"/>
      <c r="D36" s="165"/>
      <c r="E36" s="166"/>
      <c r="F36" s="167">
        <f>SUM(F23:F31)</f>
        <v>1190000</v>
      </c>
    </row>
    <row r="37" spans="1:7" ht="15.75" x14ac:dyDescent="0.25">
      <c r="A37" s="145"/>
      <c r="B37" s="154" t="s">
        <v>267</v>
      </c>
      <c r="C37" s="155"/>
      <c r="D37" s="156"/>
      <c r="E37" s="157"/>
      <c r="F37" s="158"/>
    </row>
    <row r="38" spans="1:7" ht="15.75" x14ac:dyDescent="0.25">
      <c r="A38" s="159">
        <v>1</v>
      </c>
      <c r="B38" s="173" t="s">
        <v>268</v>
      </c>
      <c r="C38" s="159" t="s">
        <v>52</v>
      </c>
      <c r="D38" s="145">
        <v>8</v>
      </c>
      <c r="E38" s="174">
        <v>25000</v>
      </c>
      <c r="F38" s="175">
        <f>D38*E38</f>
        <v>200000</v>
      </c>
    </row>
    <row r="39" spans="1:7" ht="15.75" x14ac:dyDescent="0.25">
      <c r="A39" s="159">
        <v>2</v>
      </c>
      <c r="B39" s="173" t="s">
        <v>269</v>
      </c>
      <c r="C39" s="159" t="s">
        <v>52</v>
      </c>
      <c r="D39" s="145">
        <v>8</v>
      </c>
      <c r="E39" s="174">
        <v>30000</v>
      </c>
      <c r="F39" s="175">
        <f>D39*E39</f>
        <v>240000</v>
      </c>
    </row>
    <row r="40" spans="1:7" ht="15.75" x14ac:dyDescent="0.25">
      <c r="A40" s="159">
        <v>3</v>
      </c>
      <c r="B40" s="173" t="s">
        <v>270</v>
      </c>
      <c r="C40" s="159" t="s">
        <v>31</v>
      </c>
      <c r="D40" s="145">
        <v>10</v>
      </c>
      <c r="E40" s="174">
        <v>5000</v>
      </c>
      <c r="F40" s="175">
        <f>D40*E40</f>
        <v>50000</v>
      </c>
    </row>
    <row r="41" spans="1:7" ht="15.75" x14ac:dyDescent="0.25">
      <c r="A41" s="159">
        <v>4</v>
      </c>
      <c r="B41" s="173" t="s">
        <v>271</v>
      </c>
      <c r="C41" s="159" t="s">
        <v>52</v>
      </c>
      <c r="D41" s="145">
        <v>1</v>
      </c>
      <c r="E41" s="174">
        <v>75000</v>
      </c>
      <c r="F41" s="175">
        <f>D41*E41</f>
        <v>75000</v>
      </c>
    </row>
    <row r="42" spans="1:7" ht="15.75" x14ac:dyDescent="0.25">
      <c r="A42" s="159">
        <v>5</v>
      </c>
      <c r="B42" s="173" t="s">
        <v>272</v>
      </c>
      <c r="C42" s="159" t="s">
        <v>52</v>
      </c>
      <c r="D42" s="145">
        <v>20</v>
      </c>
      <c r="E42" s="174">
        <v>8000</v>
      </c>
      <c r="F42" s="175">
        <f>D42*E42</f>
        <v>160000</v>
      </c>
    </row>
    <row r="43" spans="1:7" ht="15.75" x14ac:dyDescent="0.25">
      <c r="A43" s="159">
        <v>6</v>
      </c>
      <c r="B43" s="160" t="s">
        <v>273</v>
      </c>
      <c r="C43" s="160" t="s">
        <v>274</v>
      </c>
      <c r="D43" s="131">
        <v>18</v>
      </c>
      <c r="E43" s="161">
        <v>5000</v>
      </c>
      <c r="F43" s="162">
        <f>E43*D43</f>
        <v>90000</v>
      </c>
    </row>
    <row r="44" spans="1:7" ht="15.75" x14ac:dyDescent="0.25">
      <c r="A44" s="159"/>
      <c r="B44" s="176"/>
      <c r="C44" s="159"/>
      <c r="D44" s="145"/>
      <c r="E44" s="174"/>
      <c r="F44" s="175"/>
    </row>
    <row r="45" spans="1:7" ht="18" x14ac:dyDescent="0.25">
      <c r="A45" s="159"/>
      <c r="B45" s="176"/>
      <c r="C45" s="159"/>
      <c r="D45" s="145"/>
      <c r="E45" s="174"/>
      <c r="F45" s="238">
        <f>SUM(F38:F44)</f>
        <v>815000</v>
      </c>
    </row>
    <row r="46" spans="1:7" x14ac:dyDescent="0.25">
      <c r="A46" s="120"/>
      <c r="C46" s="121"/>
    </row>
    <row r="47" spans="1:7" s="218" customFormat="1" ht="15.75" x14ac:dyDescent="0.25">
      <c r="A47" s="212"/>
      <c r="B47" s="213" t="s">
        <v>242</v>
      </c>
      <c r="C47" s="214"/>
      <c r="D47" s="215"/>
      <c r="E47" s="216"/>
      <c r="F47" s="217">
        <f>SUM(F38:F45)</f>
        <v>1630000</v>
      </c>
      <c r="G47" s="218" t="s">
        <v>361</v>
      </c>
    </row>
    <row r="48" spans="1:7" s="218" customFormat="1" ht="15.75" x14ac:dyDescent="0.25">
      <c r="A48" s="212"/>
      <c r="B48" s="219" t="s">
        <v>275</v>
      </c>
      <c r="C48" s="220"/>
      <c r="D48" s="221"/>
      <c r="E48" s="222"/>
      <c r="F48" s="223"/>
      <c r="G48" s="218" t="s">
        <v>361</v>
      </c>
    </row>
    <row r="49" spans="1:7" s="218" customFormat="1" x14ac:dyDescent="0.25">
      <c r="A49" s="224"/>
      <c r="B49" s="225" t="s">
        <v>276</v>
      </c>
      <c r="C49" s="226" t="s">
        <v>277</v>
      </c>
      <c r="D49" s="226">
        <v>1</v>
      </c>
      <c r="E49" s="227">
        <v>800000</v>
      </c>
      <c r="F49" s="228">
        <f t="shared" ref="F49:F103" si="3">D49*E49</f>
        <v>800000</v>
      </c>
      <c r="G49" s="218" t="s">
        <v>361</v>
      </c>
    </row>
    <row r="50" spans="1:7" s="218" customFormat="1" ht="15.75" x14ac:dyDescent="0.25">
      <c r="A50" s="224"/>
      <c r="B50" s="229" t="s">
        <v>278</v>
      </c>
      <c r="C50" s="230" t="s">
        <v>257</v>
      </c>
      <c r="D50" s="231">
        <v>1</v>
      </c>
      <c r="E50" s="232">
        <v>150000</v>
      </c>
      <c r="F50" s="228">
        <f t="shared" si="3"/>
        <v>150000</v>
      </c>
      <c r="G50" s="218" t="s">
        <v>361</v>
      </c>
    </row>
    <row r="51" spans="1:7" s="218" customFormat="1" ht="15.75" x14ac:dyDescent="0.25">
      <c r="A51" s="224"/>
      <c r="B51" s="229" t="s">
        <v>279</v>
      </c>
      <c r="C51" s="231" t="s">
        <v>277</v>
      </c>
      <c r="D51" s="231">
        <v>1</v>
      </c>
      <c r="E51" s="232">
        <v>500000</v>
      </c>
      <c r="F51" s="228">
        <f t="shared" si="3"/>
        <v>500000</v>
      </c>
      <c r="G51" s="218" t="s">
        <v>361</v>
      </c>
    </row>
    <row r="52" spans="1:7" s="218" customFormat="1" ht="15.75" x14ac:dyDescent="0.25">
      <c r="A52" s="224"/>
      <c r="B52" s="229" t="s">
        <v>280</v>
      </c>
      <c r="C52" s="231" t="s">
        <v>277</v>
      </c>
      <c r="D52" s="233">
        <v>3</v>
      </c>
      <c r="E52" s="232">
        <v>200000</v>
      </c>
      <c r="F52" s="228">
        <f t="shared" si="3"/>
        <v>600000</v>
      </c>
      <c r="G52" s="218" t="s">
        <v>361</v>
      </c>
    </row>
    <row r="53" spans="1:7" s="218" customFormat="1" ht="15.75" x14ac:dyDescent="0.25">
      <c r="A53" s="224"/>
      <c r="B53" s="229" t="s">
        <v>281</v>
      </c>
      <c r="C53" s="231" t="s">
        <v>277</v>
      </c>
      <c r="D53" s="231">
        <v>1</v>
      </c>
      <c r="E53" s="232">
        <v>300000</v>
      </c>
      <c r="F53" s="228">
        <f t="shared" si="3"/>
        <v>300000</v>
      </c>
      <c r="G53" s="218" t="s">
        <v>361</v>
      </c>
    </row>
    <row r="54" spans="1:7" s="218" customFormat="1" ht="15.75" x14ac:dyDescent="0.25">
      <c r="A54" s="224"/>
      <c r="B54" s="229" t="s">
        <v>282</v>
      </c>
      <c r="C54" s="231" t="s">
        <v>264</v>
      </c>
      <c r="D54" s="231">
        <v>5</v>
      </c>
      <c r="E54" s="232">
        <v>4000</v>
      </c>
      <c r="F54" s="228">
        <f t="shared" si="3"/>
        <v>20000</v>
      </c>
      <c r="G54" s="218" t="s">
        <v>361</v>
      </c>
    </row>
    <row r="55" spans="1:7" s="218" customFormat="1" ht="15.75" x14ac:dyDescent="0.25">
      <c r="A55" s="224"/>
      <c r="B55" s="229" t="s">
        <v>283</v>
      </c>
      <c r="C55" s="231" t="s">
        <v>257</v>
      </c>
      <c r="D55" s="231">
        <v>5</v>
      </c>
      <c r="E55" s="232">
        <v>6000</v>
      </c>
      <c r="F55" s="228">
        <f t="shared" si="3"/>
        <v>30000</v>
      </c>
      <c r="G55" s="218" t="s">
        <v>361</v>
      </c>
    </row>
    <row r="56" spans="1:7" s="218" customFormat="1" ht="15.75" x14ac:dyDescent="0.25">
      <c r="A56" s="212"/>
      <c r="B56" s="229" t="s">
        <v>284</v>
      </c>
      <c r="C56" s="231" t="s">
        <v>257</v>
      </c>
      <c r="D56" s="233">
        <v>5</v>
      </c>
      <c r="E56" s="232">
        <v>8000</v>
      </c>
      <c r="F56" s="228">
        <f t="shared" si="3"/>
        <v>40000</v>
      </c>
      <c r="G56" s="218" t="s">
        <v>361</v>
      </c>
    </row>
    <row r="57" spans="1:7" s="218" customFormat="1" ht="15.75" x14ac:dyDescent="0.25">
      <c r="A57" s="224"/>
      <c r="B57" s="229" t="s">
        <v>285</v>
      </c>
      <c r="C57" s="233" t="s">
        <v>257</v>
      </c>
      <c r="D57" s="233">
        <v>5</v>
      </c>
      <c r="E57" s="232">
        <v>10000</v>
      </c>
      <c r="F57" s="228">
        <f t="shared" si="3"/>
        <v>50000</v>
      </c>
      <c r="G57" s="218" t="s">
        <v>361</v>
      </c>
    </row>
    <row r="58" spans="1:7" s="218" customFormat="1" ht="15.75" x14ac:dyDescent="0.25">
      <c r="A58" s="224"/>
      <c r="B58" s="229" t="s">
        <v>286</v>
      </c>
      <c r="C58" s="233" t="s">
        <v>257</v>
      </c>
      <c r="D58" s="231">
        <v>5</v>
      </c>
      <c r="E58" s="232">
        <v>10000</v>
      </c>
      <c r="F58" s="228">
        <f t="shared" si="3"/>
        <v>50000</v>
      </c>
      <c r="G58" s="218" t="s">
        <v>361</v>
      </c>
    </row>
    <row r="59" spans="1:7" s="218" customFormat="1" ht="15.75" x14ac:dyDescent="0.25">
      <c r="A59" s="224"/>
      <c r="B59" s="229" t="s">
        <v>287</v>
      </c>
      <c r="C59" s="233" t="s">
        <v>257</v>
      </c>
      <c r="D59" s="231">
        <v>5</v>
      </c>
      <c r="E59" s="232">
        <v>5000</v>
      </c>
      <c r="F59" s="228">
        <f t="shared" si="3"/>
        <v>25000</v>
      </c>
      <c r="G59" s="218" t="s">
        <v>361</v>
      </c>
    </row>
    <row r="60" spans="1:7" s="218" customFormat="1" ht="15.75" x14ac:dyDescent="0.25">
      <c r="A60" s="224"/>
      <c r="B60" s="229" t="s">
        <v>288</v>
      </c>
      <c r="C60" s="233" t="s">
        <v>257</v>
      </c>
      <c r="D60" s="231">
        <v>5</v>
      </c>
      <c r="E60" s="232">
        <v>6000</v>
      </c>
      <c r="F60" s="228">
        <f t="shared" si="3"/>
        <v>30000</v>
      </c>
      <c r="G60" s="218" t="s">
        <v>361</v>
      </c>
    </row>
    <row r="61" spans="1:7" s="218" customFormat="1" ht="15.75" x14ac:dyDescent="0.25">
      <c r="A61" s="224"/>
      <c r="B61" s="229" t="s">
        <v>289</v>
      </c>
      <c r="C61" s="233" t="s">
        <v>257</v>
      </c>
      <c r="D61" s="231">
        <v>5</v>
      </c>
      <c r="E61" s="232">
        <v>8000</v>
      </c>
      <c r="F61" s="228">
        <f t="shared" si="3"/>
        <v>40000</v>
      </c>
      <c r="G61" s="218" t="s">
        <v>361</v>
      </c>
    </row>
    <row r="62" spans="1:7" s="218" customFormat="1" ht="15.75" x14ac:dyDescent="0.25">
      <c r="A62" s="224"/>
      <c r="B62" s="229" t="s">
        <v>290</v>
      </c>
      <c r="C62" s="233" t="s">
        <v>257</v>
      </c>
      <c r="D62" s="233">
        <v>5</v>
      </c>
      <c r="E62" s="234">
        <v>4000</v>
      </c>
      <c r="F62" s="235">
        <f t="shared" si="3"/>
        <v>20000</v>
      </c>
      <c r="G62" s="218" t="s">
        <v>361</v>
      </c>
    </row>
    <row r="63" spans="1:7" s="218" customFormat="1" ht="15.75" x14ac:dyDescent="0.25">
      <c r="A63" s="224"/>
      <c r="B63" s="229" t="s">
        <v>291</v>
      </c>
      <c r="C63" s="233" t="s">
        <v>257</v>
      </c>
      <c r="D63" s="231">
        <v>4</v>
      </c>
      <c r="E63" s="232">
        <v>5000</v>
      </c>
      <c r="F63" s="228">
        <f t="shared" si="3"/>
        <v>20000</v>
      </c>
      <c r="G63" s="218" t="s">
        <v>361</v>
      </c>
    </row>
    <row r="64" spans="1:7" s="218" customFormat="1" ht="15.75" x14ac:dyDescent="0.25">
      <c r="A64" s="236"/>
      <c r="B64" s="229" t="s">
        <v>292</v>
      </c>
      <c r="C64" s="233" t="s">
        <v>257</v>
      </c>
      <c r="D64" s="231">
        <v>2</v>
      </c>
      <c r="E64" s="232">
        <v>15000</v>
      </c>
      <c r="F64" s="228">
        <f t="shared" si="3"/>
        <v>30000</v>
      </c>
      <c r="G64" s="218" t="s">
        <v>361</v>
      </c>
    </row>
    <row r="65" spans="1:7" s="218" customFormat="1" ht="15.75" x14ac:dyDescent="0.25">
      <c r="A65" s="237"/>
      <c r="B65" s="229" t="s">
        <v>293</v>
      </c>
      <c r="C65" s="233" t="s">
        <v>257</v>
      </c>
      <c r="D65" s="231">
        <v>2</v>
      </c>
      <c r="E65" s="232">
        <v>20000</v>
      </c>
      <c r="F65" s="228">
        <f t="shared" si="3"/>
        <v>40000</v>
      </c>
      <c r="G65" s="218" t="s">
        <v>361</v>
      </c>
    </row>
    <row r="66" spans="1:7" s="218" customFormat="1" ht="15.75" x14ac:dyDescent="0.25">
      <c r="A66" s="212"/>
      <c r="B66" s="229" t="s">
        <v>294</v>
      </c>
      <c r="C66" s="233" t="s">
        <v>257</v>
      </c>
      <c r="D66" s="231">
        <v>2</v>
      </c>
      <c r="E66" s="234">
        <v>30000</v>
      </c>
      <c r="F66" s="234">
        <f t="shared" si="3"/>
        <v>60000</v>
      </c>
      <c r="G66" s="218" t="s">
        <v>361</v>
      </c>
    </row>
    <row r="67" spans="1:7" s="218" customFormat="1" ht="15.75" x14ac:dyDescent="0.25">
      <c r="A67" s="212"/>
      <c r="B67" s="229" t="s">
        <v>295</v>
      </c>
      <c r="C67" s="233" t="s">
        <v>257</v>
      </c>
      <c r="D67" s="231">
        <v>2</v>
      </c>
      <c r="E67" s="234">
        <v>20000</v>
      </c>
      <c r="F67" s="234">
        <f t="shared" si="3"/>
        <v>40000</v>
      </c>
      <c r="G67" s="218" t="s">
        <v>361</v>
      </c>
    </row>
    <row r="68" spans="1:7" s="218" customFormat="1" ht="15.75" x14ac:dyDescent="0.25">
      <c r="A68" s="212"/>
      <c r="B68" s="229" t="s">
        <v>296</v>
      </c>
      <c r="C68" s="233" t="s">
        <v>257</v>
      </c>
      <c r="D68" s="231">
        <v>1</v>
      </c>
      <c r="E68" s="234">
        <v>600000</v>
      </c>
      <c r="F68" s="234">
        <f t="shared" si="3"/>
        <v>600000</v>
      </c>
      <c r="G68" s="218" t="s">
        <v>361</v>
      </c>
    </row>
    <row r="69" spans="1:7" s="218" customFormat="1" ht="15.75" x14ac:dyDescent="0.25">
      <c r="A69" s="212"/>
      <c r="B69" s="229" t="s">
        <v>297</v>
      </c>
      <c r="C69" s="233" t="s">
        <v>257</v>
      </c>
      <c r="D69" s="231">
        <v>2</v>
      </c>
      <c r="E69" s="234">
        <v>400000</v>
      </c>
      <c r="F69" s="234">
        <f t="shared" si="3"/>
        <v>800000</v>
      </c>
      <c r="G69" s="218" t="s">
        <v>361</v>
      </c>
    </row>
    <row r="70" spans="1:7" s="218" customFormat="1" ht="15.75" x14ac:dyDescent="0.25">
      <c r="A70" s="212"/>
      <c r="B70" s="229" t="s">
        <v>298</v>
      </c>
      <c r="C70" s="233" t="s">
        <v>257</v>
      </c>
      <c r="D70" s="231">
        <v>1</v>
      </c>
      <c r="E70" s="234">
        <v>200000</v>
      </c>
      <c r="F70" s="234">
        <f t="shared" si="3"/>
        <v>200000</v>
      </c>
      <c r="G70" s="218" t="s">
        <v>361</v>
      </c>
    </row>
    <row r="71" spans="1:7" s="218" customFormat="1" ht="15.75" x14ac:dyDescent="0.25">
      <c r="A71" s="212"/>
      <c r="B71" s="229" t="s">
        <v>299</v>
      </c>
      <c r="C71" s="233" t="s">
        <v>257</v>
      </c>
      <c r="D71" s="231">
        <v>1</v>
      </c>
      <c r="E71" s="234">
        <v>200000</v>
      </c>
      <c r="F71" s="234">
        <f t="shared" si="3"/>
        <v>200000</v>
      </c>
      <c r="G71" s="218" t="s">
        <v>361</v>
      </c>
    </row>
    <row r="72" spans="1:7" s="218" customFormat="1" ht="15.75" x14ac:dyDescent="0.25">
      <c r="A72" s="212"/>
      <c r="B72" s="229" t="s">
        <v>300</v>
      </c>
      <c r="C72" s="233" t="s">
        <v>257</v>
      </c>
      <c r="D72" s="231">
        <v>2</v>
      </c>
      <c r="E72" s="234">
        <v>70000</v>
      </c>
      <c r="F72" s="234">
        <f t="shared" si="3"/>
        <v>140000</v>
      </c>
      <c r="G72" s="218" t="s">
        <v>361</v>
      </c>
    </row>
    <row r="73" spans="1:7" s="218" customFormat="1" ht="15.75" x14ac:dyDescent="0.25">
      <c r="A73" s="212"/>
      <c r="B73" s="229" t="s">
        <v>301</v>
      </c>
      <c r="C73" s="233" t="s">
        <v>257</v>
      </c>
      <c r="D73" s="231">
        <v>4</v>
      </c>
      <c r="E73" s="234">
        <v>50000</v>
      </c>
      <c r="F73" s="234">
        <f t="shared" si="3"/>
        <v>200000</v>
      </c>
      <c r="G73" s="218" t="s">
        <v>361</v>
      </c>
    </row>
    <row r="74" spans="1:7" s="218" customFormat="1" ht="15.75" x14ac:dyDescent="0.25">
      <c r="A74" s="212"/>
      <c r="B74" s="229" t="s">
        <v>302</v>
      </c>
      <c r="C74" s="233" t="s">
        <v>257</v>
      </c>
      <c r="D74" s="231">
        <v>1</v>
      </c>
      <c r="E74" s="234">
        <v>150000</v>
      </c>
      <c r="F74" s="234">
        <f t="shared" si="3"/>
        <v>150000</v>
      </c>
      <c r="G74" s="218" t="s">
        <v>361</v>
      </c>
    </row>
    <row r="75" spans="1:7" s="218" customFormat="1" ht="15.75" x14ac:dyDescent="0.25">
      <c r="A75" s="212"/>
      <c r="B75" s="229" t="s">
        <v>303</v>
      </c>
      <c r="C75" s="233" t="s">
        <v>277</v>
      </c>
      <c r="D75" s="231">
        <v>1</v>
      </c>
      <c r="E75" s="234">
        <v>60000</v>
      </c>
      <c r="F75" s="234">
        <f t="shared" si="3"/>
        <v>60000</v>
      </c>
      <c r="G75" s="218" t="s">
        <v>361</v>
      </c>
    </row>
    <row r="76" spans="1:7" s="218" customFormat="1" ht="15.75" x14ac:dyDescent="0.25">
      <c r="A76" s="212"/>
      <c r="B76" s="229" t="s">
        <v>304</v>
      </c>
      <c r="C76" s="233" t="s">
        <v>277</v>
      </c>
      <c r="D76" s="231">
        <v>1</v>
      </c>
      <c r="E76" s="234">
        <v>60000</v>
      </c>
      <c r="F76" s="234">
        <f t="shared" si="3"/>
        <v>60000</v>
      </c>
      <c r="G76" s="218" t="s">
        <v>361</v>
      </c>
    </row>
    <row r="77" spans="1:7" s="218" customFormat="1" ht="15.75" x14ac:dyDescent="0.25">
      <c r="A77" s="212"/>
      <c r="B77" s="229" t="s">
        <v>305</v>
      </c>
      <c r="C77" s="233" t="s">
        <v>277</v>
      </c>
      <c r="D77" s="233">
        <v>1</v>
      </c>
      <c r="E77" s="234">
        <v>100000</v>
      </c>
      <c r="F77" s="234">
        <f t="shared" si="3"/>
        <v>100000</v>
      </c>
      <c r="G77" s="218" t="s">
        <v>361</v>
      </c>
    </row>
    <row r="78" spans="1:7" s="218" customFormat="1" ht="15.75" x14ac:dyDescent="0.25">
      <c r="A78" s="212"/>
      <c r="B78" s="229" t="s">
        <v>306</v>
      </c>
      <c r="C78" s="233" t="s">
        <v>277</v>
      </c>
      <c r="D78" s="231">
        <v>1</v>
      </c>
      <c r="E78" s="234">
        <v>5000</v>
      </c>
      <c r="F78" s="234">
        <f t="shared" si="3"/>
        <v>5000</v>
      </c>
      <c r="G78" s="218" t="s">
        <v>361</v>
      </c>
    </row>
    <row r="79" spans="1:7" s="218" customFormat="1" ht="15.75" x14ac:dyDescent="0.25">
      <c r="A79" s="212"/>
      <c r="B79" s="229" t="s">
        <v>307</v>
      </c>
      <c r="C79" s="233" t="s">
        <v>277</v>
      </c>
      <c r="D79" s="233">
        <v>2</v>
      </c>
      <c r="E79" s="234">
        <v>15000</v>
      </c>
      <c r="F79" s="234">
        <f t="shared" si="3"/>
        <v>30000</v>
      </c>
      <c r="G79" s="218" t="s">
        <v>361</v>
      </c>
    </row>
    <row r="80" spans="1:7" s="218" customFormat="1" ht="15.75" x14ac:dyDescent="0.25">
      <c r="A80" s="212"/>
      <c r="B80" s="229" t="s">
        <v>308</v>
      </c>
      <c r="C80" s="233" t="s">
        <v>257</v>
      </c>
      <c r="D80" s="233">
        <v>3</v>
      </c>
      <c r="E80" s="234">
        <v>80000</v>
      </c>
      <c r="F80" s="234">
        <f t="shared" si="3"/>
        <v>240000</v>
      </c>
      <c r="G80" s="218" t="s">
        <v>361</v>
      </c>
    </row>
    <row r="81" spans="1:7" s="218" customFormat="1" ht="15.75" x14ac:dyDescent="0.25">
      <c r="A81" s="212"/>
      <c r="B81" s="229" t="s">
        <v>309</v>
      </c>
      <c r="C81" s="233" t="s">
        <v>277</v>
      </c>
      <c r="D81" s="233">
        <v>1</v>
      </c>
      <c r="E81" s="234">
        <v>100000</v>
      </c>
      <c r="F81" s="234">
        <f t="shared" si="3"/>
        <v>100000</v>
      </c>
      <c r="G81" s="218" t="s">
        <v>361</v>
      </c>
    </row>
    <row r="82" spans="1:7" s="218" customFormat="1" ht="15.75" x14ac:dyDescent="0.25">
      <c r="A82" s="212"/>
      <c r="B82" s="229" t="s">
        <v>310</v>
      </c>
      <c r="C82" s="233" t="s">
        <v>257</v>
      </c>
      <c r="D82" s="233">
        <v>4</v>
      </c>
      <c r="E82" s="234">
        <v>5000</v>
      </c>
      <c r="F82" s="234">
        <f t="shared" si="3"/>
        <v>20000</v>
      </c>
      <c r="G82" s="218" t="s">
        <v>361</v>
      </c>
    </row>
    <row r="83" spans="1:7" s="218" customFormat="1" ht="15.75" x14ac:dyDescent="0.25">
      <c r="A83" s="212"/>
      <c r="B83" s="229" t="s">
        <v>311</v>
      </c>
      <c r="C83" s="233" t="s">
        <v>257</v>
      </c>
      <c r="D83" s="233">
        <v>4</v>
      </c>
      <c r="E83" s="234">
        <v>6000</v>
      </c>
      <c r="F83" s="234">
        <f t="shared" si="3"/>
        <v>24000</v>
      </c>
      <c r="G83" s="218" t="s">
        <v>361</v>
      </c>
    </row>
    <row r="84" spans="1:7" s="218" customFormat="1" ht="15.75" x14ac:dyDescent="0.25">
      <c r="A84" s="212"/>
      <c r="B84" s="229" t="s">
        <v>312</v>
      </c>
      <c r="C84" s="233" t="s">
        <v>257</v>
      </c>
      <c r="D84" s="233">
        <v>4</v>
      </c>
      <c r="E84" s="234">
        <v>7000</v>
      </c>
      <c r="F84" s="234">
        <f t="shared" si="3"/>
        <v>28000</v>
      </c>
      <c r="G84" s="218" t="s">
        <v>361</v>
      </c>
    </row>
    <row r="85" spans="1:7" s="218" customFormat="1" ht="15.75" x14ac:dyDescent="0.25">
      <c r="A85" s="212"/>
      <c r="B85" s="229" t="s">
        <v>313</v>
      </c>
      <c r="C85" s="233" t="s">
        <v>257</v>
      </c>
      <c r="D85" s="233">
        <v>2</v>
      </c>
      <c r="E85" s="234">
        <v>200000</v>
      </c>
      <c r="F85" s="234">
        <f t="shared" si="3"/>
        <v>400000</v>
      </c>
      <c r="G85" s="218" t="s">
        <v>361</v>
      </c>
    </row>
    <row r="86" spans="1:7" s="218" customFormat="1" ht="15.75" x14ac:dyDescent="0.25">
      <c r="A86" s="212"/>
      <c r="B86" s="229" t="s">
        <v>314</v>
      </c>
      <c r="C86" s="233" t="s">
        <v>257</v>
      </c>
      <c r="D86" s="233">
        <v>10</v>
      </c>
      <c r="E86" s="234">
        <v>1500</v>
      </c>
      <c r="F86" s="234">
        <f t="shared" si="3"/>
        <v>15000</v>
      </c>
      <c r="G86" s="218" t="s">
        <v>361</v>
      </c>
    </row>
    <row r="87" spans="1:7" s="218" customFormat="1" ht="15.75" x14ac:dyDescent="0.25">
      <c r="A87" s="212"/>
      <c r="B87" s="229" t="s">
        <v>315</v>
      </c>
      <c r="C87" s="233" t="s">
        <v>257</v>
      </c>
      <c r="D87" s="233">
        <v>4</v>
      </c>
      <c r="E87" s="234">
        <v>15000</v>
      </c>
      <c r="F87" s="234">
        <f t="shared" si="3"/>
        <v>60000</v>
      </c>
      <c r="G87" s="218" t="s">
        <v>361</v>
      </c>
    </row>
    <row r="88" spans="1:7" s="218" customFormat="1" ht="15.75" x14ac:dyDescent="0.25">
      <c r="A88" s="212"/>
      <c r="B88" s="229" t="s">
        <v>316</v>
      </c>
      <c r="C88" s="233" t="s">
        <v>317</v>
      </c>
      <c r="D88" s="233">
        <v>1</v>
      </c>
      <c r="E88" s="234">
        <v>10000</v>
      </c>
      <c r="F88" s="234">
        <f t="shared" si="3"/>
        <v>10000</v>
      </c>
      <c r="G88" s="218" t="s">
        <v>361</v>
      </c>
    </row>
    <row r="89" spans="1:7" s="218" customFormat="1" ht="15.75" x14ac:dyDescent="0.25">
      <c r="A89" s="212"/>
      <c r="B89" s="229" t="s">
        <v>318</v>
      </c>
      <c r="C89" s="233" t="s">
        <v>257</v>
      </c>
      <c r="D89" s="233">
        <v>6</v>
      </c>
      <c r="E89" s="234">
        <v>5000</v>
      </c>
      <c r="F89" s="234">
        <f t="shared" si="3"/>
        <v>30000</v>
      </c>
      <c r="G89" s="218" t="s">
        <v>361</v>
      </c>
    </row>
    <row r="90" spans="1:7" s="218" customFormat="1" ht="15.75" x14ac:dyDescent="0.25">
      <c r="A90" s="212"/>
      <c r="B90" s="229" t="s">
        <v>319</v>
      </c>
      <c r="C90" s="233" t="s">
        <v>257</v>
      </c>
      <c r="D90" s="233">
        <v>1</v>
      </c>
      <c r="E90" s="234">
        <v>25000</v>
      </c>
      <c r="F90" s="234">
        <f t="shared" si="3"/>
        <v>25000</v>
      </c>
      <c r="G90" s="218" t="s">
        <v>361</v>
      </c>
    </row>
    <row r="91" spans="1:7" s="218" customFormat="1" ht="15.75" x14ac:dyDescent="0.25">
      <c r="A91" s="212"/>
      <c r="B91" s="229" t="s">
        <v>320</v>
      </c>
      <c r="C91" s="233" t="s">
        <v>257</v>
      </c>
      <c r="D91" s="233">
        <v>8</v>
      </c>
      <c r="E91" s="234">
        <v>1500</v>
      </c>
      <c r="F91" s="234">
        <f t="shared" si="3"/>
        <v>12000</v>
      </c>
      <c r="G91" s="218" t="s">
        <v>361</v>
      </c>
    </row>
    <row r="92" spans="1:7" s="218" customFormat="1" ht="15.75" x14ac:dyDescent="0.25">
      <c r="A92" s="212"/>
      <c r="B92" s="229" t="s">
        <v>321</v>
      </c>
      <c r="C92" s="233" t="s">
        <v>257</v>
      </c>
      <c r="D92" s="233">
        <v>2</v>
      </c>
      <c r="E92" s="234">
        <v>20000</v>
      </c>
      <c r="F92" s="234">
        <f t="shared" si="3"/>
        <v>40000</v>
      </c>
      <c r="G92" s="218" t="s">
        <v>361</v>
      </c>
    </row>
    <row r="93" spans="1:7" s="218" customFormat="1" ht="15.75" x14ac:dyDescent="0.25">
      <c r="A93" s="212"/>
      <c r="B93" s="229" t="s">
        <v>322</v>
      </c>
      <c r="C93" s="233" t="s">
        <v>257</v>
      </c>
      <c r="D93" s="233">
        <v>1</v>
      </c>
      <c r="E93" s="234">
        <v>20000</v>
      </c>
      <c r="F93" s="234">
        <f t="shared" si="3"/>
        <v>20000</v>
      </c>
      <c r="G93" s="218" t="s">
        <v>361</v>
      </c>
    </row>
    <row r="94" spans="1:7" s="218" customFormat="1" ht="15.75" x14ac:dyDescent="0.25">
      <c r="A94" s="212"/>
      <c r="B94" s="229" t="s">
        <v>323</v>
      </c>
      <c r="C94" s="233" t="s">
        <v>257</v>
      </c>
      <c r="D94" s="233">
        <v>2</v>
      </c>
      <c r="E94" s="234">
        <v>10000</v>
      </c>
      <c r="F94" s="234">
        <f t="shared" si="3"/>
        <v>20000</v>
      </c>
      <c r="G94" s="218" t="s">
        <v>361</v>
      </c>
    </row>
    <row r="95" spans="1:7" s="218" customFormat="1" ht="15.75" x14ac:dyDescent="0.25">
      <c r="A95" s="212"/>
      <c r="B95" s="229" t="s">
        <v>324</v>
      </c>
      <c r="C95" s="233" t="s">
        <v>325</v>
      </c>
      <c r="D95" s="233">
        <v>40</v>
      </c>
      <c r="E95" s="234">
        <v>7000</v>
      </c>
      <c r="F95" s="234">
        <f t="shared" si="3"/>
        <v>280000</v>
      </c>
      <c r="G95" s="218" t="s">
        <v>361</v>
      </c>
    </row>
    <row r="96" spans="1:7" s="218" customFormat="1" ht="15.75" x14ac:dyDescent="0.25">
      <c r="A96" s="212"/>
      <c r="B96" s="229" t="s">
        <v>326</v>
      </c>
      <c r="C96" s="233" t="s">
        <v>257</v>
      </c>
      <c r="D96" s="233">
        <v>1</v>
      </c>
      <c r="E96" s="234">
        <v>50000</v>
      </c>
      <c r="F96" s="234">
        <f t="shared" si="3"/>
        <v>50000</v>
      </c>
      <c r="G96" s="218" t="s">
        <v>361</v>
      </c>
    </row>
    <row r="97" spans="1:7" s="218" customFormat="1" ht="15.75" x14ac:dyDescent="0.25">
      <c r="A97" s="212"/>
      <c r="B97" s="229" t="s">
        <v>327</v>
      </c>
      <c r="C97" s="233" t="s">
        <v>257</v>
      </c>
      <c r="D97" s="233">
        <v>1</v>
      </c>
      <c r="E97" s="234">
        <v>12000</v>
      </c>
      <c r="F97" s="234">
        <f t="shared" si="3"/>
        <v>12000</v>
      </c>
      <c r="G97" s="218" t="s">
        <v>361</v>
      </c>
    </row>
    <row r="98" spans="1:7" s="218" customFormat="1" ht="15.75" x14ac:dyDescent="0.25">
      <c r="A98" s="212"/>
      <c r="B98" s="229" t="s">
        <v>328</v>
      </c>
      <c r="C98" s="233" t="s">
        <v>257</v>
      </c>
      <c r="D98" s="233">
        <v>2</v>
      </c>
      <c r="E98" s="234">
        <v>20000</v>
      </c>
      <c r="F98" s="234">
        <f t="shared" si="3"/>
        <v>40000</v>
      </c>
      <c r="G98" s="218" t="s">
        <v>361</v>
      </c>
    </row>
    <row r="99" spans="1:7" s="218" customFormat="1" ht="15.75" x14ac:dyDescent="0.25">
      <c r="A99" s="212"/>
      <c r="B99" s="229" t="s">
        <v>329</v>
      </c>
      <c r="C99" s="233" t="s">
        <v>257</v>
      </c>
      <c r="D99" s="233">
        <v>10</v>
      </c>
      <c r="E99" s="234">
        <v>1500</v>
      </c>
      <c r="F99" s="234">
        <f t="shared" si="3"/>
        <v>15000</v>
      </c>
      <c r="G99" s="218" t="s">
        <v>361</v>
      </c>
    </row>
    <row r="100" spans="1:7" s="218" customFormat="1" ht="15.75" x14ac:dyDescent="0.25">
      <c r="A100" s="212"/>
      <c r="B100" s="229" t="s">
        <v>330</v>
      </c>
      <c r="C100" s="233" t="s">
        <v>257</v>
      </c>
      <c r="D100" s="233">
        <v>3</v>
      </c>
      <c r="E100" s="234">
        <v>10000</v>
      </c>
      <c r="F100" s="234">
        <f t="shared" si="3"/>
        <v>30000</v>
      </c>
      <c r="G100" s="218" t="s">
        <v>361</v>
      </c>
    </row>
    <row r="101" spans="1:7" s="218" customFormat="1" ht="15.75" x14ac:dyDescent="0.25">
      <c r="A101" s="212"/>
      <c r="B101" s="229" t="s">
        <v>331</v>
      </c>
      <c r="C101" s="233" t="s">
        <v>257</v>
      </c>
      <c r="D101" s="233">
        <v>3</v>
      </c>
      <c r="E101" s="234">
        <v>10000</v>
      </c>
      <c r="F101" s="234">
        <f t="shared" si="3"/>
        <v>30000</v>
      </c>
      <c r="G101" s="218" t="s">
        <v>361</v>
      </c>
    </row>
    <row r="102" spans="1:7" s="218" customFormat="1" ht="15.75" x14ac:dyDescent="0.25">
      <c r="A102" s="212"/>
      <c r="B102" s="229" t="s">
        <v>332</v>
      </c>
      <c r="C102" s="233" t="s">
        <v>257</v>
      </c>
      <c r="D102" s="233">
        <v>2</v>
      </c>
      <c r="E102" s="234">
        <v>7000</v>
      </c>
      <c r="F102" s="234">
        <f t="shared" si="3"/>
        <v>14000</v>
      </c>
      <c r="G102" s="218" t="s">
        <v>361</v>
      </c>
    </row>
    <row r="103" spans="1:7" s="218" customFormat="1" ht="15.75" x14ac:dyDescent="0.25">
      <c r="A103" s="212"/>
      <c r="B103" s="229" t="s">
        <v>333</v>
      </c>
      <c r="C103" s="233" t="s">
        <v>257</v>
      </c>
      <c r="D103" s="233">
        <v>2</v>
      </c>
      <c r="E103" s="234">
        <v>5000</v>
      </c>
      <c r="F103" s="234">
        <f t="shared" si="3"/>
        <v>10000</v>
      </c>
      <c r="G103" s="218" t="s">
        <v>361</v>
      </c>
    </row>
    <row r="104" spans="1:7" ht="15.75" x14ac:dyDescent="0.25">
      <c r="A104" s="145"/>
      <c r="B104" s="163" t="s">
        <v>242</v>
      </c>
      <c r="C104" s="164"/>
      <c r="D104" s="165"/>
      <c r="E104" s="166"/>
      <c r="F104" s="167">
        <f>SUM(F49:F103)</f>
        <v>6915000</v>
      </c>
    </row>
    <row r="105" spans="1:7" ht="15.75" x14ac:dyDescent="0.25">
      <c r="A105" s="145"/>
      <c r="B105" s="177" t="s">
        <v>334</v>
      </c>
      <c r="C105" s="155"/>
      <c r="D105" s="156"/>
      <c r="E105" s="157"/>
      <c r="F105" s="158"/>
    </row>
    <row r="106" spans="1:7" ht="15.75" x14ac:dyDescent="0.25">
      <c r="A106" s="145"/>
      <c r="B106" s="19" t="s">
        <v>335</v>
      </c>
      <c r="C106" s="178" t="s">
        <v>336</v>
      </c>
      <c r="D106" s="180">
        <v>1</v>
      </c>
      <c r="E106" s="181">
        <v>65000</v>
      </c>
      <c r="F106" s="179">
        <f t="shared" ref="F106:F109" si="4">D106*E106</f>
        <v>65000</v>
      </c>
    </row>
    <row r="107" spans="1:7" ht="15.75" x14ac:dyDescent="0.25">
      <c r="A107" s="145"/>
      <c r="B107" s="19" t="s">
        <v>337</v>
      </c>
      <c r="C107" s="178" t="s">
        <v>274</v>
      </c>
      <c r="D107" s="180">
        <v>100</v>
      </c>
      <c r="E107" s="181">
        <v>5000</v>
      </c>
      <c r="F107" s="179">
        <f t="shared" si="4"/>
        <v>500000</v>
      </c>
    </row>
    <row r="108" spans="1:7" ht="15.75" x14ac:dyDescent="0.25">
      <c r="A108" s="145"/>
      <c r="B108" s="19" t="s">
        <v>359</v>
      </c>
      <c r="C108" s="178" t="s">
        <v>80</v>
      </c>
      <c r="D108" s="180">
        <v>4</v>
      </c>
      <c r="E108" s="181">
        <v>350000</v>
      </c>
      <c r="F108" s="179">
        <f>E108*D108</f>
        <v>1400000</v>
      </c>
    </row>
    <row r="109" spans="1:7" ht="15.75" x14ac:dyDescent="0.25">
      <c r="A109" s="145"/>
      <c r="B109" s="19" t="s">
        <v>338</v>
      </c>
      <c r="C109" s="178" t="s">
        <v>31</v>
      </c>
      <c r="D109" s="178">
        <v>2</v>
      </c>
      <c r="E109" s="140">
        <v>300000</v>
      </c>
      <c r="F109" s="179">
        <f t="shared" si="4"/>
        <v>600000</v>
      </c>
    </row>
    <row r="110" spans="1:7" ht="15.75" x14ac:dyDescent="0.25">
      <c r="A110" s="145"/>
      <c r="B110" s="163" t="s">
        <v>242</v>
      </c>
      <c r="C110" s="164"/>
      <c r="D110" s="165"/>
      <c r="E110" s="166"/>
      <c r="F110" s="167">
        <f>SUM(F106:F109)</f>
        <v>2565000</v>
      </c>
    </row>
    <row r="111" spans="1:7" ht="15.75" x14ac:dyDescent="0.25">
      <c r="A111" s="145"/>
      <c r="B111" s="182" t="s">
        <v>339</v>
      </c>
      <c r="C111" s="155"/>
      <c r="D111" s="156"/>
      <c r="E111" s="157"/>
      <c r="F111" s="158"/>
    </row>
    <row r="112" spans="1:7" ht="15.75" x14ac:dyDescent="0.25">
      <c r="A112" s="145"/>
      <c r="B112" s="19" t="s">
        <v>340</v>
      </c>
      <c r="C112" s="141" t="s">
        <v>31</v>
      </c>
      <c r="D112" s="141">
        <v>1</v>
      </c>
      <c r="E112" s="171">
        <v>450000</v>
      </c>
      <c r="F112" s="183">
        <f t="shared" ref="F112:F113" si="5">D112*E112</f>
        <v>450000</v>
      </c>
    </row>
    <row r="113" spans="1:6" ht="15.75" x14ac:dyDescent="0.25">
      <c r="A113" s="145"/>
      <c r="B113" s="19" t="s">
        <v>341</v>
      </c>
      <c r="C113" s="141" t="s">
        <v>31</v>
      </c>
      <c r="D113" s="144">
        <v>1</v>
      </c>
      <c r="E113" s="171">
        <v>450000</v>
      </c>
      <c r="F113" s="183">
        <f t="shared" si="5"/>
        <v>450000</v>
      </c>
    </row>
    <row r="114" spans="1:6" ht="15.75" x14ac:dyDescent="0.25">
      <c r="A114" s="145"/>
      <c r="B114" s="184" t="s">
        <v>242</v>
      </c>
      <c r="C114" s="185"/>
      <c r="D114" s="186"/>
      <c r="E114" s="187"/>
      <c r="F114" s="188">
        <f>SUM(F112:F113)</f>
        <v>900000</v>
      </c>
    </row>
    <row r="115" spans="1:6" ht="15.75" x14ac:dyDescent="0.25">
      <c r="A115" s="145"/>
      <c r="B115" s="189" t="s">
        <v>342</v>
      </c>
      <c r="C115" s="190"/>
      <c r="D115" s="191"/>
      <c r="E115" s="192"/>
      <c r="F115" s="193">
        <f>F114+F110+F36+F22+F18+F14</f>
        <v>5277000</v>
      </c>
    </row>
    <row r="116" spans="1:6" x14ac:dyDescent="0.25">
      <c r="A116" s="120"/>
      <c r="C116" s="121"/>
    </row>
  </sheetData>
  <mergeCells count="2">
    <mergeCell ref="A1:F1"/>
    <mergeCell ref="A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Mining</vt:lpstr>
      <vt:lpstr>Proces</vt:lpstr>
      <vt:lpstr>Lab</vt:lpstr>
      <vt:lpstr>OHS</vt:lpstr>
      <vt:lpstr>AP</vt:lpstr>
      <vt:lpstr>EC</vt:lpstr>
      <vt:lpstr>MRM</vt:lpstr>
      <vt:lpstr>Stock</vt:lpstr>
      <vt:lpstr>Engin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Angelo Rusamaza</dc:creator>
  <cp:lastModifiedBy>Jeremie Ndayizeye</cp:lastModifiedBy>
  <dcterms:created xsi:type="dcterms:W3CDTF">2025-12-30T05:15:55Z</dcterms:created>
  <dcterms:modified xsi:type="dcterms:W3CDTF">2026-03-19T12:32:56Z</dcterms:modified>
</cp:coreProperties>
</file>