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1EBB4ED6-5080-4073-BA6F-AC2D0B485A86}" xr6:coauthVersionLast="47" xr6:coauthVersionMax="47" xr10:uidLastSave="{00000000-0000-0000-0000-000000000000}"/>
  <bookViews>
    <workbookView xWindow="-108" yWindow="-108" windowWidth="23256" windowHeight="12456" firstSheet="1" activeTab="7" xr2:uid="{00000000-000D-0000-FFFF-FFFF00000000}"/>
  </bookViews>
  <sheets>
    <sheet name="Departments Forecast" sheetId="4" state="hidden" r:id="rId1"/>
    <sheet name="Safety" sheetId="20" r:id="rId2"/>
    <sheet name="Need Price" sheetId="6" state="hidden" r:id="rId3"/>
    <sheet name="August,2025" sheetId="13" state="hidden" r:id="rId4"/>
    <sheet name="HR" sheetId="17" r:id="rId5"/>
    <sheet name="Mining" sheetId="18" r:id="rId6"/>
    <sheet name="Plant" sheetId="14" r:id="rId7"/>
    <sheet name="Engineering" sheetId="15" r:id="rId8"/>
  </sheets>
  <definedNames>
    <definedName name="_xlnm._FilterDatabase" localSheetId="3" hidden="1">'August,2025'!$A$3:$G$324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3" i="15" l="1"/>
  <c r="F67" i="14" l="1"/>
  <c r="F68" i="14"/>
  <c r="G66" i="18"/>
  <c r="G67" i="18" s="1"/>
  <c r="G63" i="18"/>
  <c r="G62" i="18"/>
  <c r="G48" i="18"/>
  <c r="G47" i="18"/>
  <c r="G46" i="18"/>
  <c r="G45" i="18"/>
  <c r="G44" i="18"/>
  <c r="G43" i="18"/>
  <c r="G42" i="18"/>
  <c r="G41" i="18"/>
  <c r="G40" i="18"/>
  <c r="G39" i="18"/>
  <c r="G38" i="18"/>
  <c r="G37" i="18"/>
  <c r="G36" i="18"/>
  <c r="G35" i="18"/>
  <c r="G34" i="18"/>
  <c r="G33" i="18"/>
  <c r="G32" i="18"/>
  <c r="G31" i="18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3" i="18"/>
  <c r="G4" i="18"/>
  <c r="G5" i="18"/>
  <c r="G6" i="18"/>
  <c r="G7" i="18"/>
  <c r="G8" i="18"/>
  <c r="G9" i="18"/>
  <c r="G10" i="18"/>
  <c r="G11" i="18"/>
  <c r="G12" i="18"/>
  <c r="G13" i="18"/>
  <c r="G14" i="18"/>
  <c r="G15" i="18"/>
  <c r="G16" i="18"/>
  <c r="G17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4" i="18"/>
  <c r="G65" i="18"/>
  <c r="E78" i="18" l="1"/>
  <c r="E77" i="18"/>
  <c r="E76" i="18"/>
  <c r="E70" i="18"/>
  <c r="E71" i="18"/>
  <c r="E72" i="18"/>
  <c r="E73" i="18"/>
  <c r="E74" i="18"/>
  <c r="E75" i="18"/>
  <c r="E69" i="18"/>
  <c r="E66" i="18"/>
  <c r="E62" i="18"/>
  <c r="E63" i="18"/>
  <c r="E65" i="18"/>
  <c r="E6" i="20"/>
  <c r="E5" i="20"/>
  <c r="E4" i="20"/>
  <c r="E7" i="20" s="1"/>
  <c r="F8" i="17" l="1"/>
  <c r="E49" i="18"/>
  <c r="E50" i="18"/>
  <c r="E51" i="18"/>
  <c r="E52" i="18"/>
  <c r="E53" i="18"/>
  <c r="E54" i="18"/>
  <c r="E55" i="18"/>
  <c r="E56" i="18"/>
  <c r="E57" i="18"/>
  <c r="E58" i="18"/>
  <c r="E59" i="18"/>
  <c r="E60" i="18"/>
  <c r="E61" i="18"/>
  <c r="E64" i="18"/>
  <c r="E48" i="18"/>
  <c r="E33" i="18"/>
  <c r="E24" i="18"/>
  <c r="E32" i="18"/>
  <c r="E43" i="18"/>
  <c r="E44" i="18"/>
  <c r="E40" i="18"/>
  <c r="E28" i="18"/>
  <c r="E20" i="18"/>
  <c r="E30" i="18"/>
  <c r="E9" i="18"/>
  <c r="E14" i="18"/>
  <c r="E19" i="18"/>
  <c r="E4" i="18"/>
  <c r="E7" i="18"/>
  <c r="E8" i="18"/>
  <c r="E10" i="18"/>
  <c r="E29" i="18"/>
  <c r="E27" i="18"/>
  <c r="E26" i="18"/>
  <c r="E17" i="18"/>
  <c r="E38" i="18"/>
  <c r="E42" i="18"/>
  <c r="E45" i="18"/>
  <c r="E47" i="18"/>
  <c r="E23" i="18"/>
  <c r="E36" i="18"/>
  <c r="E39" i="18"/>
  <c r="E34" i="18"/>
  <c r="E18" i="18"/>
  <c r="E46" i="18"/>
  <c r="E37" i="18"/>
  <c r="E13" i="18"/>
  <c r="E31" i="18"/>
  <c r="E15" i="18"/>
  <c r="E16" i="18"/>
  <c r="E6" i="18"/>
  <c r="E5" i="18"/>
  <c r="E12" i="18"/>
  <c r="E22" i="18"/>
  <c r="E25" i="18"/>
  <c r="E11" i="18"/>
  <c r="E41" i="18"/>
  <c r="E35" i="18"/>
  <c r="E3" i="18"/>
  <c r="E79" i="18" s="1"/>
  <c r="E21" i="18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7" i="17"/>
  <c r="F6" i="17"/>
  <c r="F5" i="17"/>
  <c r="F4" i="17"/>
  <c r="F3" i="17"/>
  <c r="F2" i="17"/>
  <c r="E156" i="15"/>
  <c r="E17" i="15"/>
  <c r="E89" i="15"/>
  <c r="E88" i="15"/>
  <c r="E93" i="15"/>
  <c r="E87" i="15"/>
  <c r="E13" i="15"/>
  <c r="E155" i="15"/>
  <c r="E25" i="15"/>
  <c r="E85" i="15"/>
  <c r="E154" i="15"/>
  <c r="E38" i="15"/>
  <c r="E103" i="15"/>
  <c r="E66" i="15"/>
  <c r="E34" i="15"/>
  <c r="E14" i="15"/>
  <c r="E95" i="15"/>
  <c r="E6" i="15"/>
  <c r="E63" i="15"/>
  <c r="E39" i="15"/>
  <c r="E52" i="15"/>
  <c r="E31" i="15"/>
  <c r="E47" i="15"/>
  <c r="E62" i="15"/>
  <c r="E40" i="15"/>
  <c r="E33" i="15"/>
  <c r="E37" i="15"/>
  <c r="E45" i="15"/>
  <c r="E61" i="15"/>
  <c r="E105" i="15"/>
  <c r="E43" i="15"/>
  <c r="E36" i="15"/>
  <c r="E80" i="15"/>
  <c r="E152" i="15"/>
  <c r="E151" i="15"/>
  <c r="E150" i="15"/>
  <c r="E149" i="15"/>
  <c r="E148" i="15"/>
  <c r="E147" i="15"/>
  <c r="E146" i="15"/>
  <c r="E145" i="15"/>
  <c r="E144" i="15"/>
  <c r="E143" i="15"/>
  <c r="E142" i="15"/>
  <c r="E141" i="15"/>
  <c r="E140" i="15"/>
  <c r="E139" i="15"/>
  <c r="E138" i="15"/>
  <c r="E137" i="15"/>
  <c r="E136" i="15"/>
  <c r="E135" i="15"/>
  <c r="E134" i="15"/>
  <c r="E133" i="15"/>
  <c r="E132" i="15"/>
  <c r="E131" i="15"/>
  <c r="E130" i="15"/>
  <c r="E129" i="15"/>
  <c r="E128" i="15"/>
  <c r="E127" i="15"/>
  <c r="E126" i="15"/>
  <c r="E125" i="15"/>
  <c r="E124" i="15"/>
  <c r="E123" i="15"/>
  <c r="E122" i="15"/>
  <c r="E121" i="15"/>
  <c r="E120" i="15"/>
  <c r="E119" i="15"/>
  <c r="E118" i="15"/>
  <c r="E96" i="15"/>
  <c r="E49" i="15"/>
  <c r="E41" i="15"/>
  <c r="E65" i="15"/>
  <c r="E71" i="15"/>
  <c r="E48" i="15"/>
  <c r="E32" i="15"/>
  <c r="E24" i="15"/>
  <c r="E75" i="15"/>
  <c r="E84" i="15"/>
  <c r="E8" i="15"/>
  <c r="E27" i="15"/>
  <c r="E4" i="15"/>
  <c r="E106" i="15"/>
  <c r="E18" i="15"/>
  <c r="E90" i="15"/>
  <c r="E5" i="15"/>
  <c r="E53" i="15"/>
  <c r="E3" i="15"/>
  <c r="E58" i="15"/>
  <c r="E54" i="15"/>
  <c r="E15" i="15"/>
  <c r="E29" i="15"/>
  <c r="E35" i="15"/>
  <c r="E9" i="15"/>
  <c r="E7" i="15"/>
  <c r="E30" i="15"/>
  <c r="E12" i="15"/>
  <c r="E28" i="15"/>
  <c r="E19" i="15"/>
  <c r="E16" i="15"/>
  <c r="E44" i="15"/>
  <c r="E91" i="15"/>
  <c r="E117" i="15"/>
  <c r="E74" i="15"/>
  <c r="E57" i="15"/>
  <c r="E59" i="15"/>
  <c r="E11" i="15"/>
  <c r="E104" i="15"/>
  <c r="E97" i="15"/>
  <c r="E116" i="15"/>
  <c r="E42" i="15"/>
  <c r="E76" i="15"/>
  <c r="E20" i="15"/>
  <c r="E26" i="15"/>
  <c r="E115" i="15"/>
  <c r="E101" i="15"/>
  <c r="E78" i="15"/>
  <c r="E114" i="15"/>
  <c r="E10" i="15"/>
  <c r="E23" i="15"/>
  <c r="E72" i="15"/>
  <c r="E22" i="15"/>
  <c r="E64" i="15"/>
  <c r="E46" i="15"/>
  <c r="E70" i="15"/>
  <c r="E56" i="15"/>
  <c r="E67" i="15"/>
  <c r="E113" i="15"/>
  <c r="E73" i="15"/>
  <c r="E21" i="15"/>
  <c r="E98" i="15"/>
  <c r="E112" i="15"/>
  <c r="E79" i="15"/>
  <c r="E83" i="15"/>
  <c r="E111" i="15"/>
  <c r="E69" i="15"/>
  <c r="E68" i="15"/>
  <c r="E110" i="15"/>
  <c r="E100" i="15"/>
  <c r="E109" i="15"/>
  <c r="E92" i="15"/>
  <c r="E81" i="15"/>
  <c r="E82" i="15"/>
  <c r="E94" i="15"/>
  <c r="E108" i="15"/>
  <c r="E102" i="15"/>
  <c r="E86" i="15"/>
  <c r="E77" i="15"/>
  <c r="E50" i="15"/>
  <c r="E51" i="15"/>
  <c r="E60" i="15"/>
  <c r="E99" i="15"/>
  <c r="E55" i="15"/>
  <c r="E107" i="15"/>
  <c r="E1" i="15"/>
  <c r="F69" i="14"/>
  <c r="F66" i="14"/>
  <c r="F65" i="14"/>
  <c r="F64" i="14"/>
  <c r="F63" i="14"/>
  <c r="F62" i="14"/>
  <c r="F61" i="14"/>
  <c r="F60" i="14"/>
  <c r="F59" i="14"/>
  <c r="F58" i="14"/>
  <c r="F57" i="14"/>
  <c r="F56" i="14"/>
  <c r="F55" i="14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9" i="14"/>
  <c r="F10" i="14"/>
  <c r="F11" i="14"/>
  <c r="F15" i="14"/>
  <c r="F31" i="14"/>
  <c r="F23" i="14"/>
  <c r="F19" i="14"/>
  <c r="F17" i="14"/>
  <c r="F18" i="14"/>
  <c r="F28" i="14"/>
  <c r="F14" i="14"/>
  <c r="F7" i="14"/>
  <c r="F4" i="14"/>
  <c r="F30" i="14"/>
  <c r="F13" i="14"/>
  <c r="F21" i="14"/>
  <c r="F8" i="14"/>
  <c r="F6" i="14"/>
  <c r="F24" i="14"/>
  <c r="F27" i="14"/>
  <c r="F26" i="14"/>
  <c r="F29" i="14"/>
  <c r="F25" i="14"/>
  <c r="F16" i="14"/>
  <c r="F12" i="14"/>
  <c r="F20" i="14"/>
  <c r="F22" i="14"/>
  <c r="F5" i="14"/>
  <c r="F24" i="17" l="1"/>
  <c r="F70" i="14"/>
  <c r="E157" i="15"/>
  <c r="F16" i="13"/>
  <c r="F321" i="13"/>
  <c r="F322" i="13"/>
  <c r="F323" i="13"/>
  <c r="F324" i="13"/>
  <c r="F7" i="13"/>
  <c r="F8" i="13"/>
  <c r="F9" i="13"/>
  <c r="F10" i="13"/>
  <c r="F11" i="13"/>
  <c r="F12" i="13"/>
  <c r="F13" i="13"/>
  <c r="F14" i="13"/>
  <c r="F15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11" i="13"/>
  <c r="F112" i="13"/>
  <c r="F113" i="13"/>
  <c r="F114" i="13"/>
  <c r="F115" i="13"/>
  <c r="F116" i="13"/>
  <c r="F117" i="13"/>
  <c r="F118" i="13"/>
  <c r="F119" i="13"/>
  <c r="F120" i="13"/>
  <c r="F121" i="13"/>
  <c r="F122" i="13"/>
  <c r="F123" i="13"/>
  <c r="F124" i="13"/>
  <c r="F125" i="13"/>
  <c r="F126" i="13"/>
  <c r="F127" i="13"/>
  <c r="F128" i="13"/>
  <c r="F129" i="13"/>
  <c r="F130" i="13"/>
  <c r="F131" i="13"/>
  <c r="F132" i="13"/>
  <c r="F133" i="13"/>
  <c r="F134" i="13"/>
  <c r="F135" i="13"/>
  <c r="F136" i="13"/>
  <c r="F137" i="13"/>
  <c r="F138" i="13"/>
  <c r="F139" i="13"/>
  <c r="F140" i="13"/>
  <c r="F141" i="13"/>
  <c r="F142" i="13"/>
  <c r="F143" i="13"/>
  <c r="F144" i="13"/>
  <c r="F145" i="13"/>
  <c r="F146" i="13"/>
  <c r="F147" i="13"/>
  <c r="F148" i="13"/>
  <c r="F149" i="13"/>
  <c r="F150" i="13"/>
  <c r="F151" i="13"/>
  <c r="F152" i="13"/>
  <c r="F153" i="13"/>
  <c r="F154" i="13"/>
  <c r="F155" i="13"/>
  <c r="F156" i="13"/>
  <c r="F157" i="13"/>
  <c r="F158" i="13"/>
  <c r="F159" i="13"/>
  <c r="F160" i="13"/>
  <c r="F161" i="13"/>
  <c r="F162" i="13"/>
  <c r="F163" i="13"/>
  <c r="F164" i="13"/>
  <c r="F165" i="13"/>
  <c r="F166" i="13"/>
  <c r="F167" i="13"/>
  <c r="F168" i="13"/>
  <c r="F169" i="13"/>
  <c r="F170" i="13"/>
  <c r="F171" i="13"/>
  <c r="F172" i="13"/>
  <c r="F173" i="13"/>
  <c r="F174" i="13"/>
  <c r="F175" i="13"/>
  <c r="F176" i="13"/>
  <c r="F177" i="13"/>
  <c r="F178" i="13"/>
  <c r="F179" i="13"/>
  <c r="F180" i="13"/>
  <c r="F181" i="13"/>
  <c r="F182" i="13"/>
  <c r="F183" i="13"/>
  <c r="F184" i="13"/>
  <c r="F185" i="13"/>
  <c r="F186" i="13"/>
  <c r="F187" i="13"/>
  <c r="F188" i="13"/>
  <c r="F189" i="13"/>
  <c r="F190" i="13"/>
  <c r="F191" i="13"/>
  <c r="F192" i="13"/>
  <c r="F193" i="13"/>
  <c r="F194" i="13"/>
  <c r="F195" i="13"/>
  <c r="F196" i="13"/>
  <c r="F197" i="13"/>
  <c r="F198" i="13"/>
  <c r="F199" i="13"/>
  <c r="F200" i="13"/>
  <c r="F201" i="13"/>
  <c r="F202" i="13"/>
  <c r="F203" i="13"/>
  <c r="F204" i="13"/>
  <c r="F205" i="13"/>
  <c r="F206" i="13"/>
  <c r="F207" i="13"/>
  <c r="F208" i="13"/>
  <c r="F209" i="13"/>
  <c r="F210" i="13"/>
  <c r="F211" i="13"/>
  <c r="F212" i="13"/>
  <c r="F213" i="13"/>
  <c r="F214" i="13"/>
  <c r="F215" i="13"/>
  <c r="F216" i="13"/>
  <c r="F217" i="13"/>
  <c r="F218" i="13"/>
  <c r="F219" i="13"/>
  <c r="F220" i="13"/>
  <c r="F221" i="13"/>
  <c r="F222" i="13"/>
  <c r="F223" i="13"/>
  <c r="F224" i="13"/>
  <c r="F225" i="13"/>
  <c r="F226" i="13"/>
  <c r="F227" i="13"/>
  <c r="F228" i="13"/>
  <c r="F229" i="13"/>
  <c r="F230" i="13"/>
  <c r="F231" i="13"/>
  <c r="F232" i="13"/>
  <c r="F233" i="13"/>
  <c r="F234" i="13"/>
  <c r="F235" i="13"/>
  <c r="F236" i="13"/>
  <c r="F237" i="13"/>
  <c r="F238" i="13"/>
  <c r="F239" i="13"/>
  <c r="F240" i="13"/>
  <c r="F241" i="13"/>
  <c r="F242" i="13"/>
  <c r="F243" i="13"/>
  <c r="F244" i="13"/>
  <c r="F245" i="13"/>
  <c r="F246" i="13"/>
  <c r="F247" i="13"/>
  <c r="F248" i="13"/>
  <c r="F249" i="13"/>
  <c r="F250" i="13"/>
  <c r="F251" i="13"/>
  <c r="F252" i="13"/>
  <c r="F253" i="13"/>
  <c r="F254" i="13"/>
  <c r="F255" i="13"/>
  <c r="F256" i="13"/>
  <c r="F257" i="13"/>
  <c r="F258" i="13"/>
  <c r="F259" i="13"/>
  <c r="F260" i="13"/>
  <c r="F261" i="13"/>
  <c r="F262" i="13"/>
  <c r="F263" i="13"/>
  <c r="F264" i="13"/>
  <c r="F265" i="13"/>
  <c r="F266" i="13"/>
  <c r="F267" i="13"/>
  <c r="F268" i="13"/>
  <c r="F269" i="13"/>
  <c r="F270" i="13"/>
  <c r="F271" i="13"/>
  <c r="F272" i="13"/>
  <c r="F273" i="13"/>
  <c r="F274" i="13"/>
  <c r="F275" i="13"/>
  <c r="F276" i="13"/>
  <c r="F277" i="13"/>
  <c r="F278" i="13"/>
  <c r="F279" i="13"/>
  <c r="F280" i="13"/>
  <c r="F281" i="13"/>
  <c r="F282" i="13"/>
  <c r="F283" i="13"/>
  <c r="F284" i="13"/>
  <c r="F285" i="13"/>
  <c r="F286" i="13"/>
  <c r="F287" i="13"/>
  <c r="F288" i="13"/>
  <c r="F289" i="13"/>
  <c r="F290" i="13"/>
  <c r="F291" i="13"/>
  <c r="F292" i="13"/>
  <c r="F293" i="13"/>
  <c r="F294" i="13"/>
  <c r="F295" i="13"/>
  <c r="F296" i="13"/>
  <c r="F297" i="13"/>
  <c r="F298" i="13"/>
  <c r="F299" i="13"/>
  <c r="F300" i="13"/>
  <c r="F301" i="13"/>
  <c r="F302" i="13"/>
  <c r="F303" i="13"/>
  <c r="F304" i="13"/>
  <c r="F305" i="13"/>
  <c r="F306" i="13"/>
  <c r="F307" i="13"/>
  <c r="F308" i="13"/>
  <c r="F309" i="13"/>
  <c r="F310" i="13"/>
  <c r="F311" i="13"/>
  <c r="F312" i="13"/>
  <c r="F313" i="13"/>
  <c r="F314" i="13"/>
  <c r="F315" i="13"/>
  <c r="F316" i="13"/>
  <c r="F317" i="13"/>
  <c r="F318" i="13"/>
  <c r="F319" i="13"/>
  <c r="F320" i="13"/>
  <c r="F6" i="13"/>
  <c r="F325" i="13" l="1"/>
  <c r="F327" i="13" s="1"/>
  <c r="H221" i="4"/>
  <c r="H220" i="4" l="1"/>
  <c r="H219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H217" i="4" l="1"/>
  <c r="H222" i="4" s="1"/>
  <c r="C223" i="4" s="1"/>
  <c r="H218" i="4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5" i="4" l="1"/>
  <c r="E64" i="4" l="1"/>
  <c r="E218" i="4" s="1"/>
  <c r="H224" i="4" s="1"/>
  <c r="G224" i="4" s="1"/>
</calcChain>
</file>

<file path=xl/sharedStrings.xml><?xml version="1.0" encoding="utf-8"?>
<sst xmlns="http://schemas.openxmlformats.org/spreadsheetml/2006/main" count="1899" uniqueCount="524">
  <si>
    <t xml:space="preserve">CEMENT 42                                                   </t>
  </si>
  <si>
    <t xml:space="preserve">DANGER TAPE                                                 </t>
  </si>
  <si>
    <t xml:space="preserve">DIESEL                                                      </t>
  </si>
  <si>
    <t xml:space="preserve">FLEXIBLE HOSE PIPE 12MM (30M/ROLLS)                         </t>
  </si>
  <si>
    <t xml:space="preserve">FLEXIBLE HOSE PIPE 25MM (30M/ROLLS)                         </t>
  </si>
  <si>
    <t xml:space="preserve">GALVANISED WIRE 1.8MM                                       </t>
  </si>
  <si>
    <t xml:space="preserve">HDPE COUPLING 2" PN16                                     </t>
  </si>
  <si>
    <t xml:space="preserve">HDPE COUPLING 32MM (1")                                     </t>
  </si>
  <si>
    <t xml:space="preserve">HDPE COUPLING 4"                                            </t>
  </si>
  <si>
    <t xml:space="preserve">HDPE ELBOW 2"                                               </t>
  </si>
  <si>
    <t xml:space="preserve">HDPE ELBOW 4"                                               </t>
  </si>
  <si>
    <t xml:space="preserve">HDPE PIPE (1") 32mm P16 100m/roll                           </t>
  </si>
  <si>
    <t xml:space="preserve">HDPE PIPE (2") 63MM  PN16 100m/roll                         </t>
  </si>
  <si>
    <t xml:space="preserve">HDPE REDUCER 4"- 2"                                         </t>
  </si>
  <si>
    <t xml:space="preserve">HDPE T COUPLING 2'' (63mm)                                  </t>
  </si>
  <si>
    <t xml:space="preserve">HDPE T COUPLING 3''                                         </t>
  </si>
  <si>
    <t xml:space="preserve">ISOLATING TAPE                                              </t>
  </si>
  <si>
    <t xml:space="preserve">LUBRICATOR 25MM                                             </t>
  </si>
  <si>
    <t xml:space="preserve">MINING PANS                                                 </t>
  </si>
  <si>
    <t xml:space="preserve">NAILS 15CM                                                  </t>
  </si>
  <si>
    <t xml:space="preserve">NAILS 6CM                                                   </t>
  </si>
  <si>
    <t xml:space="preserve">NIPPLE 2"                                                   </t>
  </si>
  <si>
    <t xml:space="preserve">NIPPLES 1"                                                  </t>
  </si>
  <si>
    <t xml:space="preserve">PAINT BRUSH 30X50MM                                         </t>
  </si>
  <si>
    <t xml:space="preserve">PANGA                                                       </t>
  </si>
  <si>
    <t xml:space="preserve">PAPERS A4                                                   </t>
  </si>
  <si>
    <t xml:space="preserve">PETROL                                                      </t>
  </si>
  <si>
    <t xml:space="preserve">PICK                                                        </t>
  </si>
  <si>
    <t xml:space="preserve">RED OIL PAINT (5LTR)                                        </t>
  </si>
  <si>
    <t xml:space="preserve">ROCK DRILL OIL                                              </t>
  </si>
  <si>
    <t xml:space="preserve">ROUND POINT SPADES (WHITHOUT HANDLE)                        </t>
  </si>
  <si>
    <t xml:space="preserve">SMALL BAG 25KG                                              </t>
  </si>
  <si>
    <t xml:space="preserve">VALVE 1 1/2                                                 </t>
  </si>
  <si>
    <t xml:space="preserve">VALVE 1"                                                    </t>
  </si>
  <si>
    <t xml:space="preserve">VALVE 2"                                                    </t>
  </si>
  <si>
    <t xml:space="preserve">WATER PAINT WHITE (20L/PAIL)                                </t>
  </si>
  <si>
    <t xml:space="preserve">WHITE OIL PAINT (5LTR)                                      </t>
  </si>
  <si>
    <t>MEASURING TAPE 30M</t>
  </si>
  <si>
    <t>MEASURING TAPE 5M</t>
  </si>
  <si>
    <t xml:space="preserve">PLASTIC HOSE MENDER 12MM                                    </t>
  </si>
  <si>
    <t xml:space="preserve">PLASTIC HOSE MENDER 25MM                                    </t>
  </si>
  <si>
    <t xml:space="preserve">HDPE T-COUPLING 4"                                      </t>
  </si>
  <si>
    <t>VALVE 3"</t>
  </si>
  <si>
    <t>FEMALE SPUDS THREADS 12MM</t>
  </si>
  <si>
    <t>FEMALE SPUDS THREADS 25MM</t>
  </si>
  <si>
    <t>TREES LOG 15CM*5M</t>
  </si>
  <si>
    <t>TREES LOG 20CM*4M</t>
  </si>
  <si>
    <t>TREES LOG 25CM*3M</t>
  </si>
  <si>
    <t>UOM</t>
  </si>
  <si>
    <t>EA</t>
  </si>
  <si>
    <t>M</t>
  </si>
  <si>
    <t>ROLL</t>
  </si>
  <si>
    <t xml:space="preserve">HDPE PIPE (4") 110Mm PN16 50m/roll                         </t>
  </si>
  <si>
    <t>PADLOCKS</t>
  </si>
  <si>
    <t>TEFLON(WHITE TAPE)</t>
  </si>
  <si>
    <t>HAMMER 3KGS</t>
  </si>
  <si>
    <t>HAMMER 5KGS</t>
  </si>
  <si>
    <t>KG</t>
  </si>
  <si>
    <t>BAG</t>
  </si>
  <si>
    <t>LTR</t>
  </si>
  <si>
    <t>NAILS 10CM</t>
  </si>
  <si>
    <t>NAILS 12CM</t>
  </si>
  <si>
    <t xml:space="preserve">BLASTING WIRE 450/750V BV2*0.5MM SQ                                               </t>
  </si>
  <si>
    <t xml:space="preserve">GENE-PLASTIC 20CM WIDE                                               </t>
  </si>
  <si>
    <t>JIBU WATER</t>
  </si>
  <si>
    <t>Qty to order</t>
  </si>
  <si>
    <t>SET</t>
  </si>
  <si>
    <t>TURNOUT(RIGH&amp;LEFT)</t>
  </si>
  <si>
    <t>Cutting disk</t>
  </si>
  <si>
    <t>Pcs</t>
  </si>
  <si>
    <t>Welding rod 3.15</t>
  </si>
  <si>
    <t>Kgs</t>
  </si>
  <si>
    <t>Silicone</t>
  </si>
  <si>
    <t>pcs</t>
  </si>
  <si>
    <t>Hard facing</t>
  </si>
  <si>
    <t>Acetylyn gaz</t>
  </si>
  <si>
    <t>Oxygen gaz</t>
  </si>
  <si>
    <t>Water battery</t>
  </si>
  <si>
    <t>Female plug 32A</t>
  </si>
  <si>
    <t>Male plug 32A</t>
  </si>
  <si>
    <t>Hydraulic oil</t>
  </si>
  <si>
    <t>Compressor oil</t>
  </si>
  <si>
    <t>Gear oil</t>
  </si>
  <si>
    <t>Service oil</t>
  </si>
  <si>
    <t>Lts</t>
  </si>
  <si>
    <t>Battery drycell</t>
  </si>
  <si>
    <t>Conveyor clips,belt clips</t>
  </si>
  <si>
    <t xml:space="preserve">Carrying Rollers for conveyor Belts    24cm length,9cm Od      </t>
  </si>
  <si>
    <t>Carrying Rollers  For Conveyor Belts   29cm length, 9cm  Od</t>
  </si>
  <si>
    <t xml:space="preserve">Carrying Rollers for conveyor Belts     25m length, 9cm Od   </t>
  </si>
  <si>
    <t xml:space="preserve">Carrying Rollers for conveyor Belts     30m length, 9cm Od     </t>
  </si>
  <si>
    <t xml:space="preserve">Return Rollers for  conveyor Belts       83m length, 9cm Od </t>
  </si>
  <si>
    <t xml:space="preserve">Return Rollers for conveyor Belts        69m length, 9cm Od    </t>
  </si>
  <si>
    <t>Return Rollers  For Conveyor Belts      100m length, 9cm, 9cm Od</t>
  </si>
  <si>
    <t>Return Rollers For Conveyor Belts       95cm length, 9cm Od</t>
  </si>
  <si>
    <t xml:space="preserve">Bolt and nut        M14*100MM                           </t>
  </si>
  <si>
    <t xml:space="preserve">Bolt and nut        M10*100MM                          </t>
  </si>
  <si>
    <t xml:space="preserve">Bolt and nut        M16*100MM                          </t>
  </si>
  <si>
    <t xml:space="preserve">Bolt and nut        M12*100MM                         </t>
  </si>
  <si>
    <t xml:space="preserve">Bolt and nut        M18*100MM                         </t>
  </si>
  <si>
    <t xml:space="preserve">Bolt and nut        M8*100MM                          </t>
  </si>
  <si>
    <t xml:space="preserve">V-Belt                   C110                        </t>
  </si>
  <si>
    <t>V-Belts                  C-160 22*4050</t>
  </si>
  <si>
    <t xml:space="preserve">V-Belts                  B65                     </t>
  </si>
  <si>
    <t xml:space="preserve">V-Belts                  B53               </t>
  </si>
  <si>
    <t>Wire Mesh Screen   20MM Square aperture, 5mm wire diameter</t>
  </si>
  <si>
    <t>Wire Mesh Screen    8MM Square aperure, 5mm wire diameter</t>
  </si>
  <si>
    <t xml:space="preserve">Oil Seal  for VGF (GZD960X3500)  100*130*13                      </t>
  </si>
  <si>
    <t xml:space="preserve">Steel plate         5mm thick                               </t>
  </si>
  <si>
    <t xml:space="preserve">Steel plate         8mm thick                                 </t>
  </si>
  <si>
    <t xml:space="preserve">Fuel Filter WK 920/3 (SQS-001) For the GST Mini Loader      </t>
  </si>
  <si>
    <t xml:space="preserve">Oil Filter LF682  W920/21 (SQS-002) For the GST Mini Loader </t>
  </si>
  <si>
    <t xml:space="preserve">12V Stop solenoid (SQS-003) For the GST Mini Loader         </t>
  </si>
  <si>
    <t xml:space="preserve">12V Alternator  (SQS-004) For the GST Mini Loader           </t>
  </si>
  <si>
    <t xml:space="preserve">12V Starter Motor (SQS-005) For the GST Mini Loader         </t>
  </si>
  <si>
    <t>Hydrostatic Pump 45cc TDLP-179 (Rexroth A10VG45+A10VG45) GST</t>
  </si>
  <si>
    <t xml:space="preserve">Axial Piston Variable pump (Rexroth A11VO60) GST Min Loader </t>
  </si>
  <si>
    <t xml:space="preserve">Double stage gear pump 33cc/14cc (SQS-008) GST Min Loader   </t>
  </si>
  <si>
    <t xml:space="preserve">Pressure Regulating Valve (Rexroth 4WE6J62 /EG24N9K4) GST   </t>
  </si>
  <si>
    <t xml:space="preserve">Speed soft shift valve (Inline pressure relieve valve 1/4") </t>
  </si>
  <si>
    <t xml:space="preserve">V-Belt (13 X 1100Li) SQS-006                                </t>
  </si>
  <si>
    <t xml:space="preserve">Fibre gear, Coupling TDLP-547                               </t>
  </si>
  <si>
    <t xml:space="preserve">Steel, on Hydrostatic pump, Coupling TDLP-548               </t>
  </si>
  <si>
    <t xml:space="preserve">Hydrostatic/Tramming pump 45cc(Rexroth A10VG45+A10VG45)     </t>
  </si>
  <si>
    <t xml:space="preserve">Axial Piston Variable pump (Rexroth A11VO60), SQS-007       </t>
  </si>
  <si>
    <t xml:space="preserve">Double stage gear pump 33cc/14cc (SQS-008)                  </t>
  </si>
  <si>
    <t xml:space="preserve">Hand Pump: Primer Fuel Pump (TDLP-129A)                     </t>
  </si>
  <si>
    <t xml:space="preserve">Fuel Filter Z180 condensation drain Asas Spin on Element    </t>
  </si>
  <si>
    <t xml:space="preserve">Main filter element (Mann + Hummel C 26 27C) SQS-009A       </t>
  </si>
  <si>
    <t xml:space="preserve">Secondary filter element (Mann + Hummel CF 2125/1) SQS-009B </t>
  </si>
  <si>
    <t xml:space="preserve">Battery Varta 792 105Ah TDLP-133 For GST Mini Loader        </t>
  </si>
  <si>
    <t xml:space="preserve">Tire / Air Filled TDLP-095                                  </t>
  </si>
  <si>
    <t xml:space="preserve">Wheel Nut TDLP-097 for GST Mini Loader                      </t>
  </si>
  <si>
    <t xml:space="preserve">Wheel Stud TDLP-089  for GST Mini Loader                    </t>
  </si>
  <si>
    <t xml:space="preserve">MCR750cc Hydraulic Motor TDLP-196  for GST Mini Loader      </t>
  </si>
  <si>
    <t xml:space="preserve">Double Acting Solenoid valve (Rexroth 4WE6J6X), SQMD-012    </t>
  </si>
  <si>
    <t xml:space="preserve">Valve: Brake Solenoid (Rexroth 4WE6D6X) TDLP-197            </t>
  </si>
  <si>
    <t>Pressure Regulating Valve (Rexroth 4WE6J62 /EG24N9K4)SQS-010</t>
  </si>
  <si>
    <t xml:space="preserve">Return Line filter screw element(Hydac M-0100MX010BN4HC/-5  </t>
  </si>
  <si>
    <t xml:space="preserve">Suction Filter 90 mic 1 1/4" SQS-011 for GST Mini Loader    </t>
  </si>
  <si>
    <t xml:space="preserve">Return Line filter screw on element TDLP-136A, Hydac M-0100 </t>
  </si>
  <si>
    <t xml:space="preserve">Rexroth 4TH6E06-14 Joystick Pilot 1/4" TDLP-145 for GST     </t>
  </si>
  <si>
    <t xml:space="preserve">Rexroth 4TH6IXX-14 (Attachment joystick) SQS-012 for GST    </t>
  </si>
  <si>
    <t xml:space="preserve">Boom Hoist Cylinder Left SQS-013L for GST                   </t>
  </si>
  <si>
    <t xml:space="preserve">Boom Hoist Cylinder Right SQS-013R  for GST                 </t>
  </si>
  <si>
    <t xml:space="preserve">Bucket Hoist Cylinder Left, SQS-014L for GST                </t>
  </si>
  <si>
    <t xml:space="preserve">Bucket Hoist Cylinder Right, SQS-014R for GST               </t>
  </si>
  <si>
    <t xml:space="preserve">Pin: Ø40x166mm, SQS-015 for GST                             </t>
  </si>
  <si>
    <t xml:space="preserve">Pin: Ø40x150mm, SQS-016 for GST                             </t>
  </si>
  <si>
    <t xml:space="preserve">Pin: Ø40x145mm, SQS-017 for GST                             </t>
  </si>
  <si>
    <t xml:space="preserve">Pin: Ø40x120mm, SQS-018 for GST                             </t>
  </si>
  <si>
    <t xml:space="preserve">Pin: Ø40x185mm, SQS-019 for GST                             </t>
  </si>
  <si>
    <t xml:space="preserve">Pin: Ø40x182mm, SQS-020 for GST                             </t>
  </si>
  <si>
    <t xml:space="preserve">Teeth for Bucket, SQS-021 for GST                           </t>
  </si>
  <si>
    <t xml:space="preserve">Orange rotating light, 1101 for GST                         </t>
  </si>
  <si>
    <t xml:space="preserve">Spot Light LED 4000 Lumens 47W SQMD-075  for GST            </t>
  </si>
  <si>
    <t xml:space="preserve">Main Pump SN13905  for GST                                  </t>
  </si>
  <si>
    <t xml:space="preserve">Hydrostatic Pump 45/45CC 13907  for GST                     </t>
  </si>
  <si>
    <t xml:space="preserve">Double stage Gear Pump 37CC/14CC  for GST                   </t>
  </si>
  <si>
    <t xml:space="preserve">Hand Control  for GST                                       </t>
  </si>
  <si>
    <t xml:space="preserve">Body Digital Gauge 0700bar  for GST                         </t>
  </si>
  <si>
    <t xml:space="preserve">Man Filter C805 for GST                                     </t>
  </si>
  <si>
    <t xml:space="preserve">Filter Element 124047 for GST                               </t>
  </si>
  <si>
    <t xml:space="preserve">Meter H762A-050  for GST                                    </t>
  </si>
  <si>
    <t xml:space="preserve">Switch 10010-G17  for GST                                   </t>
  </si>
  <si>
    <t>Welding rod 2.5</t>
  </si>
  <si>
    <t xml:space="preserve">Filter Element 852 519MIC (SQMD-049A) for GST Mini Loader   </t>
  </si>
  <si>
    <t>Item description</t>
  </si>
  <si>
    <t>Milk   (Inyange milk(whole milk)) 500 ml</t>
  </si>
  <si>
    <t>box</t>
  </si>
  <si>
    <t>Water  (Inyange water small bottle (500 ml))</t>
  </si>
  <si>
    <t>Box</t>
  </si>
  <si>
    <t>Water   (Inyange water big bottle (20l))</t>
  </si>
  <si>
    <t>Botle</t>
  </si>
  <si>
    <t>Water  (Jibu water(20l))</t>
  </si>
  <si>
    <t>Juice   (Inyange Juice(500 ml))</t>
  </si>
  <si>
    <t>Fanta (Fanta plastic(500 ml))</t>
  </si>
  <si>
    <t>Sugar  (illovo)</t>
  </si>
  <si>
    <t>kg</t>
  </si>
  <si>
    <t>Nescafe</t>
  </si>
  <si>
    <t>Tea (Tea bag)</t>
  </si>
  <si>
    <t>Kettle</t>
  </si>
  <si>
    <t>Ground Bean Coffee     (Gollira)</t>
  </si>
  <si>
    <t>Toilet paper</t>
  </si>
  <si>
    <t>Hand &amp; body liquid soap</t>
  </si>
  <si>
    <t>Toilet Cleaner</t>
  </si>
  <si>
    <t>Glass cleaner</t>
  </si>
  <si>
    <t>Air flesh</t>
  </si>
  <si>
    <t>Soap tige</t>
  </si>
  <si>
    <t>OMO (5kgs Backet)</t>
  </si>
  <si>
    <t>Backet</t>
  </si>
  <si>
    <t>Vim</t>
  </si>
  <si>
    <t>Ballon</t>
  </si>
  <si>
    <t>Pack</t>
  </si>
  <si>
    <t>Sitruaya</t>
  </si>
  <si>
    <t>Serviette</t>
  </si>
  <si>
    <t>Clean roll</t>
  </si>
  <si>
    <t>Esui-veselle</t>
  </si>
  <si>
    <t>Mop</t>
  </si>
  <si>
    <t>Lacrette</t>
  </si>
  <si>
    <t>Swepper</t>
  </si>
  <si>
    <t>Eponge</t>
  </si>
  <si>
    <t>Flip chart</t>
  </si>
  <si>
    <t>Small Notebook</t>
  </si>
  <si>
    <t>Pens</t>
  </si>
  <si>
    <t>White board marker</t>
  </si>
  <si>
    <t>Permanent marker</t>
  </si>
  <si>
    <t>A4 Envelope</t>
  </si>
  <si>
    <t>Staple machine</t>
  </si>
  <si>
    <t>Staples</t>
  </si>
  <si>
    <t>Register book</t>
  </si>
  <si>
    <t>Paper clips</t>
  </si>
  <si>
    <t>Big file</t>
  </si>
  <si>
    <t>Staple remover</t>
  </si>
  <si>
    <t>Ruler</t>
  </si>
  <si>
    <t>Hole paper punch</t>
  </si>
  <si>
    <t>Cooking Gaz</t>
  </si>
  <si>
    <t>FILTER WATER SEPARATOR FS1280</t>
  </si>
  <si>
    <t>FILTER FUEL FF3227</t>
  </si>
  <si>
    <t>FUEL WATER SEPARATOR FS1251</t>
  </si>
  <si>
    <t>FUEL FILTER FF5052</t>
  </si>
  <si>
    <t>FILTER OIL PH3976</t>
  </si>
  <si>
    <t>FILTER AIR AF26505</t>
  </si>
  <si>
    <t>FILTER HYDRAULIC HF 6317</t>
  </si>
  <si>
    <t>RIM ASSY GRADER SG16-3</t>
  </si>
  <si>
    <t>GAUGE TYRE PRESSURE 240kpa 2.4bar</t>
  </si>
  <si>
    <t>WIRE 80A COPPER BRAIDED CONNECTOR C/W LUGS BOTH END  15CM LONG</t>
  </si>
  <si>
    <t>TAPE SAFETY REFLECTIVE YELLOW DOT-C2</t>
  </si>
  <si>
    <t>Cost per unit/Rwf</t>
  </si>
  <si>
    <t>Total cost/Rwf</t>
  </si>
  <si>
    <t>ENGINEERING ITEMS</t>
  </si>
  <si>
    <t>MINING ITEMS</t>
  </si>
  <si>
    <t>HR ITEMS</t>
  </si>
  <si>
    <t>Item descriptions</t>
  </si>
  <si>
    <t>UoM</t>
  </si>
  <si>
    <t>Unit price/Rwf</t>
  </si>
  <si>
    <t>Total Price/Rwf</t>
  </si>
  <si>
    <t>Grease</t>
  </si>
  <si>
    <t>ENGINEERING</t>
  </si>
  <si>
    <t>PLANT</t>
  </si>
  <si>
    <t>HR</t>
  </si>
  <si>
    <t>MINING</t>
  </si>
  <si>
    <t>NAILS 10''</t>
  </si>
  <si>
    <t>NAILS 12''</t>
  </si>
  <si>
    <t>NAIL 15</t>
  </si>
  <si>
    <t>NAILS 6''</t>
  </si>
  <si>
    <t>TREES FOR WOODMIZER 3M*25</t>
  </si>
  <si>
    <t>PCS</t>
  </si>
  <si>
    <t>Specification</t>
  </si>
  <si>
    <t>Conveyor clips</t>
  </si>
  <si>
    <t>Belt clips 1.5''</t>
  </si>
  <si>
    <t xml:space="preserve">Bolt and nut                                   </t>
  </si>
  <si>
    <t xml:space="preserve">M14 X 100 mm </t>
  </si>
  <si>
    <t xml:space="preserve">Bolt and nut                                    </t>
  </si>
  <si>
    <t>M10 X 100 mm</t>
  </si>
  <si>
    <t>M16 X 100 mm</t>
  </si>
  <si>
    <t xml:space="preserve">M12 X 100 mm </t>
  </si>
  <si>
    <t xml:space="preserve">M18 X 100 mm </t>
  </si>
  <si>
    <t xml:space="preserve">M8 X 100 mm </t>
  </si>
  <si>
    <t xml:space="preserve">V Belts </t>
  </si>
  <si>
    <t>B 53</t>
  </si>
  <si>
    <t>B 58</t>
  </si>
  <si>
    <t>B 65</t>
  </si>
  <si>
    <t>Diffuser return channel</t>
  </si>
  <si>
    <t>65/80 HAM EMS (Kenmore)</t>
  </si>
  <si>
    <t>Impellers</t>
  </si>
  <si>
    <t xml:space="preserve">Delively diffuser </t>
  </si>
  <si>
    <t>Middle boddies</t>
  </si>
  <si>
    <t>Wire meshes 8mm</t>
  </si>
  <si>
    <t>8mm</t>
  </si>
  <si>
    <t>Wire meshes 20mm</t>
  </si>
  <si>
    <t>20mm</t>
  </si>
  <si>
    <t xml:space="preserve">Contactor </t>
  </si>
  <si>
    <t>D 32</t>
  </si>
  <si>
    <t>D 90</t>
  </si>
  <si>
    <t>Motor circuit breaker</t>
  </si>
  <si>
    <t>24-32A</t>
  </si>
  <si>
    <t>6-10A</t>
  </si>
  <si>
    <t>9-14A</t>
  </si>
  <si>
    <t>13-18A</t>
  </si>
  <si>
    <t>2.5-4A</t>
  </si>
  <si>
    <t>Circuit breaker</t>
  </si>
  <si>
    <t>3P, 32A</t>
  </si>
  <si>
    <t>3P,63A</t>
  </si>
  <si>
    <t>Auxiliary contact</t>
  </si>
  <si>
    <t>4_11</t>
  </si>
  <si>
    <t xml:space="preserve">Bearings </t>
  </si>
  <si>
    <t>N 309 C3</t>
  </si>
  <si>
    <t>GE45ES</t>
  </si>
  <si>
    <t>Cone crusher hydraulic pump</t>
  </si>
  <si>
    <t>CBM 75</t>
  </si>
  <si>
    <t xml:space="preserve">Threaded rods </t>
  </si>
  <si>
    <t>M 12, M16, M18, M20</t>
  </si>
  <si>
    <t>Motor rewinding</t>
  </si>
  <si>
    <t>15kw</t>
  </si>
  <si>
    <t xml:space="preserve">welding machine wingoal </t>
  </si>
  <si>
    <t>3phase, MMA-450S, AC380V-50/60HZ</t>
  </si>
  <si>
    <t xml:space="preserve">Electrode holder with cable </t>
  </si>
  <si>
    <t>1000A</t>
  </si>
  <si>
    <t xml:space="preserve">Earth clamp with cable </t>
  </si>
  <si>
    <t xml:space="preserve">Welding machine </t>
  </si>
  <si>
    <t>Edon 1phase, MMA-400S</t>
  </si>
  <si>
    <t>battery drill machine,</t>
  </si>
  <si>
    <t>Makita, D 20mm, DF001G</t>
  </si>
  <si>
    <t xml:space="preserve">Water proof Light switch </t>
  </si>
  <si>
    <t>Allen keys</t>
  </si>
  <si>
    <t>All sizes</t>
  </si>
  <si>
    <t>Bench vice</t>
  </si>
  <si>
    <t>Large</t>
  </si>
  <si>
    <t>Repair of water pump</t>
  </si>
  <si>
    <t>Conveyor drive pulleys</t>
  </si>
  <si>
    <t>UPGRADE PLANT</t>
  </si>
  <si>
    <t>P211</t>
  </si>
  <si>
    <t>Resize roller crusher liners</t>
  </si>
  <si>
    <t>V-Belts</t>
  </si>
  <si>
    <t>B 90</t>
  </si>
  <si>
    <t>Drive pulley for hammer crusher</t>
  </si>
  <si>
    <t>Steel plate</t>
  </si>
  <si>
    <t>10mm</t>
  </si>
  <si>
    <t>Angle iron</t>
  </si>
  <si>
    <t>60x60x4 mm</t>
  </si>
  <si>
    <t>I-Beam</t>
  </si>
  <si>
    <t>160mm</t>
  </si>
  <si>
    <t>Bricks</t>
  </si>
  <si>
    <t>Cray</t>
  </si>
  <si>
    <t>Cotton</t>
  </si>
  <si>
    <t>Conveyor belt for magnetic separator</t>
  </si>
  <si>
    <t>KARAMBO PLANT</t>
  </si>
  <si>
    <t>Reparation of Gasambya vibrating screen</t>
  </si>
  <si>
    <t>A 52</t>
  </si>
  <si>
    <t>B 150</t>
  </si>
  <si>
    <t>A 78</t>
  </si>
  <si>
    <t>Bearings</t>
  </si>
  <si>
    <t>6306  2RS</t>
  </si>
  <si>
    <t xml:space="preserve">Nyamyumba plant </t>
  </si>
  <si>
    <t>set</t>
  </si>
  <si>
    <t>kgs</t>
  </si>
  <si>
    <t>Welding Rods 3.15mm</t>
  </si>
  <si>
    <t xml:space="preserve">Welding Rods 2.5Mm                                          </t>
  </si>
  <si>
    <t xml:space="preserve">Cutting Disk 230X3X22.23                                    </t>
  </si>
  <si>
    <t xml:space="preserve">Acetylene Bottle Refiling 30Kg/Cm2                          </t>
  </si>
  <si>
    <t xml:space="preserve">Oxygen Bottle Refiling 150Kg/Cm2                            </t>
  </si>
  <si>
    <t xml:space="preserve">Hard Facing Welding Rods 3Mm                                </t>
  </si>
  <si>
    <t xml:space="preserve">Measuring Tape 5M                                        </t>
  </si>
  <si>
    <t>Grinding disk 230x7.2x22.23Mm</t>
  </si>
  <si>
    <t xml:space="preserve">Isorating tape </t>
  </si>
  <si>
    <t xml:space="preserve">water battery </t>
  </si>
  <si>
    <t>locomotive small spring</t>
  </si>
  <si>
    <t xml:space="preserve">locomotive larg spring </t>
  </si>
  <si>
    <t>locomotive  resistance</t>
  </si>
  <si>
    <t>locomotive contactor</t>
  </si>
  <si>
    <t xml:space="preserve">locomotive harness </t>
  </si>
  <si>
    <t>3phase plugs female 32a</t>
  </si>
  <si>
    <t>3phase plug male 32a</t>
  </si>
  <si>
    <t>compressor oil sp 46</t>
  </si>
  <si>
    <t>Single phase plug female 16a</t>
  </si>
  <si>
    <t>Single phase plug male 16a</t>
  </si>
  <si>
    <t xml:space="preserve"> FITTER SECTION</t>
  </si>
  <si>
    <t xml:space="preserve">Balance Valve Stalk 65/80                                   </t>
  </si>
  <si>
    <t xml:space="preserve">Diffuser W/ Return Channel 65/80                            </t>
  </si>
  <si>
    <t xml:space="preserve">Impeller 65/80                                              </t>
  </si>
  <si>
    <t xml:space="preserve">Middle Body 65/80 Ltf                                       </t>
  </si>
  <si>
    <t xml:space="preserve">Shaft Locknut 65/80                                         </t>
  </si>
  <si>
    <t xml:space="preserve">Bearing N309C3 65/80                                        </t>
  </si>
  <si>
    <t xml:space="preserve">Bearing Sleeve 65/80                                        </t>
  </si>
  <si>
    <t xml:space="preserve">Balance Valve Head 65/80                                    </t>
  </si>
  <si>
    <t xml:space="preserve">Balance Valve Bush 65/80                                    </t>
  </si>
  <si>
    <t xml:space="preserve">Suction Cover 65/80                                         </t>
  </si>
  <si>
    <t xml:space="preserve">Balance Valve Stalk 80/100                                  </t>
  </si>
  <si>
    <t xml:space="preserve">Diffuser W/ Return Channel 80/100                           </t>
  </si>
  <si>
    <t xml:space="preserve">Impeller Multi Stage Pump 80/100                            </t>
  </si>
  <si>
    <t xml:space="preserve">Shaft 3 St C/W Keys &amp; Nuts 80/100                           </t>
  </si>
  <si>
    <t xml:space="preserve">Bolt and nut M16 X 100 mm                                   </t>
  </si>
  <si>
    <t xml:space="preserve">Nut M16                                                     </t>
  </si>
  <si>
    <t>BOILER MAKER</t>
  </si>
  <si>
    <t xml:space="preserve">  ELECTRICAL SECTION</t>
  </si>
  <si>
    <t xml:space="preserve"> JACKHAMMER REPAIR</t>
  </si>
  <si>
    <t xml:space="preserve">Watertube G215-3 (S155800)                                  </t>
  </si>
  <si>
    <t xml:space="preserve">Watertube Cap Screw G215-5 (S213042)                        </t>
  </si>
  <si>
    <t xml:space="preserve">Siderod Nut G215-1 (S157933)                                </t>
  </si>
  <si>
    <t xml:space="preserve">Spade Handle G215-2 (S152500)                               </t>
  </si>
  <si>
    <t xml:space="preserve">Watertube Thrust Washer G215-6 (S213049)                    </t>
  </si>
  <si>
    <t xml:space="preserve">Watertube Rubber Large-7 (S213044)                          </t>
  </si>
  <si>
    <t xml:space="preserve">Watertube Rubber Small G215-4 (S213045)                     </t>
  </si>
  <si>
    <t xml:space="preserve">Throttle Valve Plunger Spring G215-11 (S155712)             </t>
  </si>
  <si>
    <t xml:space="preserve">Pawl G215-16 (S212014)                                      </t>
  </si>
  <si>
    <t xml:space="preserve">Throttle Valve Handle Nylon C/W Bolt Nut G215-10 (S153004)  </t>
  </si>
  <si>
    <t xml:space="preserve">Pawl Plunger Spring G215-14 (S215700)                       </t>
  </si>
  <si>
    <t xml:space="preserve">Pawl Plunger G215-14 (S212912)                              </t>
  </si>
  <si>
    <t xml:space="preserve">Throttle Valve Handle Nut G215-8 (S153008)                  </t>
  </si>
  <si>
    <t xml:space="preserve">Throttle Valve Plunger G215-9 (S151913)                     </t>
  </si>
  <si>
    <t xml:space="preserve">Backhead S215-13 (S154000)                                  </t>
  </si>
  <si>
    <t xml:space="preserve">Ratchet Ring G215-18 (S152100)                              </t>
  </si>
  <si>
    <t xml:space="preserve">Rifle Bar G215-17 (S152300)                                 </t>
  </si>
  <si>
    <t xml:space="preserve">Valve G215-20 (S153700)                                     </t>
  </si>
  <si>
    <t xml:space="preserve">Valve Box G215-19 (S153800)                                 </t>
  </si>
  <si>
    <t xml:space="preserve">Valve Plug G215-21 (S153900)                                </t>
  </si>
  <si>
    <t xml:space="preserve">Rifle Nut G215-22 (S150100)                                 </t>
  </si>
  <si>
    <t xml:space="preserve">Piston G215-23 (S152200)                                    </t>
  </si>
  <si>
    <t xml:space="preserve">Cylinder Washer G215-27 (S153400)                           </t>
  </si>
  <si>
    <t xml:space="preserve">Valve Box Locating Pin G215-33 (S153028)                    </t>
  </si>
  <si>
    <t xml:space="preserve">Chuck G215-31 (S153193)                                     </t>
  </si>
  <si>
    <t xml:space="preserve">Cylinder Washer Liner G215-26 (S150365)                     </t>
  </si>
  <si>
    <t xml:space="preserve">Air Stem G215-32 (S212900)                                  </t>
  </si>
  <si>
    <t xml:space="preserve">Air Stem Nut G215-28 (S212800)                              </t>
  </si>
  <si>
    <t xml:space="preserve">Cylinder, Muffled G215-25 (S151102)                         </t>
  </si>
  <si>
    <t xml:space="preserve">Throttle Valve G215-34 (S153001)                            </t>
  </si>
  <si>
    <t xml:space="preserve">Chuck Nut S215-29 (S150234)                                 </t>
  </si>
  <si>
    <t xml:space="preserve">Air Stem Nut Copper Washer G215-30 (S212804)                </t>
  </si>
  <si>
    <t xml:space="preserve">Steel Retainer G215-40 (S155900)                            </t>
  </si>
  <si>
    <t xml:space="preserve">Lug Bush G215-37 (S214700)                                  </t>
  </si>
  <si>
    <t xml:space="preserve">Chuck Bush 22mm G215-36 (S153392)                           </t>
  </si>
  <si>
    <t xml:space="preserve">Siderod G215-38 (S157828)                                   </t>
  </si>
  <si>
    <t xml:space="preserve">Fronthead G215-35 (S151000)                                 </t>
  </si>
  <si>
    <t xml:space="preserve">Water Stem Nut Copper Washer G215-43 (S212704)              </t>
  </si>
  <si>
    <t xml:space="preserve">Throttle Valve Handle Washer G215-41 (S153009)              </t>
  </si>
  <si>
    <t xml:space="preserve">Steel Retainer Sleeve G215-39 (S213046)                     </t>
  </si>
  <si>
    <t xml:space="preserve">Piston Rod 51" Retractable 130 (Alan251)                    </t>
  </si>
  <si>
    <t xml:space="preserve">Twist Grip For Control Valve (Ala564)                       </t>
  </si>
  <si>
    <t xml:space="preserve">O-Ring For Control Valve (Ala526)                           </t>
  </si>
  <si>
    <t xml:space="preserve">Carrying Handle 2-1/2" (63.5) (Alan640)                     </t>
  </si>
  <si>
    <t xml:space="preserve">Piston Rod Bucket Seal (Alan601)                            </t>
  </si>
  <si>
    <t xml:space="preserve">Top Cap Hat Packing 63Mm (Alan380)                          </t>
  </si>
  <si>
    <t xml:space="preserve">Circlip For Control Valve (Ala443)                          </t>
  </si>
  <si>
    <t xml:space="preserve"> MECHANICAL SECTION</t>
  </si>
  <si>
    <t xml:space="preserve">Vibro Isolating Rubber 5701R-1918                           </t>
  </si>
  <si>
    <t xml:space="preserve">Lift Arm, Tilt cylinder LH ,5701R-0318                      </t>
  </si>
  <si>
    <t xml:space="preserve">Tilt Cylinder Rh 5701R-0341                                 </t>
  </si>
  <si>
    <t xml:space="preserve">Coupling Rubber 5701R-1617                                  </t>
  </si>
  <si>
    <t xml:space="preserve">Fan 5701R-1601                                              </t>
  </si>
  <si>
    <t xml:space="preserve">Instrument Panel 5701R 1012                                 </t>
  </si>
  <si>
    <t xml:space="preserve">Gear Oil 80W-90                                             </t>
  </si>
  <si>
    <t xml:space="preserve">Hydraulic Oil SP 68                                         </t>
  </si>
  <si>
    <t xml:space="preserve">Engine Oil 15W30 High Performance                           </t>
  </si>
  <si>
    <t xml:space="preserve">14.1 Cabin Line, Accelerator cable assy ,5701R-1401-1       </t>
  </si>
  <si>
    <t xml:space="preserve">Lift Arm, Lift cylinder LH,5701R-0316                       </t>
  </si>
  <si>
    <t xml:space="preserve">Bucket 5701R-0501                                           </t>
  </si>
  <si>
    <t xml:space="preserve">Lift Arm, Lift cylinder RH ,5701R-0315                      </t>
  </si>
  <si>
    <t xml:space="preserve">Radiator 5701R-1901                                         </t>
  </si>
  <si>
    <t xml:space="preserve">Main Fuse 5701R-3512                                        </t>
  </si>
  <si>
    <t xml:space="preserve">Main Pump 5701R-1701-1P                                     </t>
  </si>
  <si>
    <t xml:space="preserve">Square Bolt 5701R-0503                                      </t>
  </si>
  <si>
    <t xml:space="preserve">Bobcat Tyres 10-16,5; 5701R-1208                            </t>
  </si>
  <si>
    <t xml:space="preserve">Blade 5701R-0502                                            </t>
  </si>
  <si>
    <t xml:space="preserve">Battery Drycell N70                                         </t>
  </si>
  <si>
    <t xml:space="preserve">Nut 5701R-0505                                              </t>
  </si>
  <si>
    <t xml:space="preserve">Driving Shafts for Loco                                     </t>
  </si>
  <si>
    <t xml:space="preserve">Gear Box for Loco                                           </t>
  </si>
  <si>
    <t xml:space="preserve">Coupling Rubber for Loco                                    </t>
  </si>
  <si>
    <t>Locomotive wheel</t>
  </si>
  <si>
    <t xml:space="preserve"> MAINTENANCE SECTION</t>
  </si>
  <si>
    <t>CEMENT 42</t>
  </si>
  <si>
    <t>WIRES</t>
  </si>
  <si>
    <t xml:space="preserve">EA        </t>
  </si>
  <si>
    <t xml:space="preserve">LT        </t>
  </si>
  <si>
    <t>L</t>
  </si>
  <si>
    <t>Set</t>
  </si>
  <si>
    <t>Handwash liquid soap</t>
  </si>
  <si>
    <t xml:space="preserve">AIR LEG 1M                                                </t>
  </si>
  <si>
    <t xml:space="preserve">AIR LEG 1.8M                                                </t>
  </si>
  <si>
    <t xml:space="preserve">DOG SPIKES                                                  </t>
  </si>
  <si>
    <t xml:space="preserve">DRILL BIT 34MM                                              </t>
  </si>
  <si>
    <t xml:space="preserve">DRILL ROD 1.2 M                                            </t>
  </si>
  <si>
    <t xml:space="preserve">DRILL ROD 1.5M                                              </t>
  </si>
  <si>
    <t xml:space="preserve">DRILL STEEL 1.8MX22MM                                       </t>
  </si>
  <si>
    <t xml:space="preserve">DRILL ROD 2.4M X 22MM                                       </t>
  </si>
  <si>
    <t xml:space="preserve">ELBOW FOR RETRACTABLE AIRLEG (ALA577)                       </t>
  </si>
  <si>
    <t xml:space="preserve">FISH BOLT (SET)                                             </t>
  </si>
  <si>
    <t xml:space="preserve">FISH PLATE                                                  </t>
  </si>
  <si>
    <t xml:space="preserve">HEAD/CAP LAMPS                                              </t>
  </si>
  <si>
    <t xml:space="preserve">ROCK DRILL MACHINE G215/S215                                </t>
  </si>
  <si>
    <t xml:space="preserve">RETRACTABLE AIRLEG 1.3M (RBALEG13)                          </t>
  </si>
  <si>
    <t xml:space="preserve">STEEL RAIL 15KG/M                                          </t>
  </si>
  <si>
    <t>RIGHT TURNOUT(SET)</t>
  </si>
  <si>
    <t xml:space="preserve">LEFT TURNOUT (SET)                                               </t>
  </si>
  <si>
    <t>Mt</t>
  </si>
  <si>
    <t>Ea</t>
  </si>
  <si>
    <t>Rl</t>
  </si>
  <si>
    <t>Kg</t>
  </si>
  <si>
    <t>SAFETY</t>
  </si>
  <si>
    <t>GLOVES</t>
  </si>
  <si>
    <t>GUMBOOT</t>
  </si>
  <si>
    <t>SAFETY HELMETS</t>
  </si>
  <si>
    <t>Bearing F308</t>
  </si>
  <si>
    <t>Column1</t>
  </si>
  <si>
    <t>Qty</t>
  </si>
  <si>
    <t>Total</t>
  </si>
  <si>
    <t>Sept</t>
  </si>
  <si>
    <t>Comments</t>
  </si>
  <si>
    <t>ITEM DESCRIPTION</t>
  </si>
  <si>
    <t>QTY</t>
  </si>
  <si>
    <t>UNIT COST</t>
  </si>
  <si>
    <t>TOTAL COST</t>
  </si>
  <si>
    <t>ongue( doctor)</t>
  </si>
  <si>
    <t>UNIT COST/rwf</t>
  </si>
  <si>
    <t>TOTAL COST/rwf</t>
  </si>
  <si>
    <t>Unit Cost/rwf</t>
  </si>
  <si>
    <t>Total Cost/rwf</t>
  </si>
  <si>
    <t>Unit cost/rwf</t>
  </si>
  <si>
    <t>Total cost/rwf</t>
  </si>
  <si>
    <t>UNIT PRICE/RWF</t>
  </si>
  <si>
    <t>TOTAL PRICE/RWF</t>
  </si>
  <si>
    <t>SUMSUNG BATTERY LITHIUM 3.7V 7300mAh</t>
  </si>
  <si>
    <t>Button swicth</t>
  </si>
  <si>
    <t>Cable</t>
  </si>
  <si>
    <t>Lock and seal screw</t>
  </si>
  <si>
    <t>stainless steel clip</t>
  </si>
  <si>
    <t>Auxiliary led light with main led light</t>
  </si>
  <si>
    <t>Bearing 30310J</t>
  </si>
  <si>
    <t>Bearing 6310-2RS</t>
  </si>
  <si>
    <t>Round bar 12mm</t>
  </si>
  <si>
    <t>Bolt&amp;nuts M20*150mm</t>
  </si>
  <si>
    <t>Bolt &amp;NUTSM16*65</t>
  </si>
  <si>
    <t>UNIT COST/USD</t>
  </si>
  <si>
    <t>49766</t>
  </si>
  <si>
    <t>ORDERED</t>
  </si>
  <si>
    <t>ordered</t>
  </si>
  <si>
    <t>COST</t>
  </si>
  <si>
    <t xml:space="preserve"> 180.00 </t>
  </si>
  <si>
    <t>Wire meshes</t>
  </si>
  <si>
    <t>2mm</t>
  </si>
  <si>
    <t xml:space="preserve">Wire meshes </t>
  </si>
  <si>
    <t>5mm</t>
  </si>
  <si>
    <t xml:space="preserve">Bobcat tyres 10-16,5; 5701R-1208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</si>
</sst>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4"/>
      <name val="Calibri"/>
      <family val="2"/>
      <scheme val="minor"/>
    </font>
    <font>
      <sz val="14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 Light"/>
      <family val="2"/>
    </font>
    <font>
      <b/>
      <sz val="12"/>
      <color rgb="FF000000"/>
      <name val="Calibri"/>
      <family val="2"/>
      <scheme val="minor"/>
    </font>
    <font>
      <sz val="12"/>
      <color theme="1"/>
      <name val="Calibri"/>
      <scheme val="minor"/>
    </font>
    <font>
      <b/>
      <sz val="12"/>
      <color theme="1"/>
      <name val="Calibri"/>
      <scheme val="minor"/>
    </font>
    <font>
      <sz val="12"/>
      <color rgb="FF000000"/>
      <name val="Calibri Light"/>
    </font>
    <font>
      <sz val="12"/>
      <color rgb="FF000000"/>
      <name val="Calibri"/>
      <scheme val="minor"/>
    </font>
    <font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7">
    <xf numFmtId="0" fontId="0" fillId="0" borderId="0" xfId="0"/>
    <xf numFmtId="0" fontId="2" fillId="0" borderId="2" xfId="0" applyFont="1" applyBorder="1"/>
    <xf numFmtId="0" fontId="4" fillId="0" borderId="2" xfId="0" applyFont="1" applyBorder="1"/>
    <xf numFmtId="0" fontId="4" fillId="0" borderId="1" xfId="0" applyFont="1" applyBorder="1"/>
    <xf numFmtId="43" fontId="4" fillId="0" borderId="2" xfId="1" applyFont="1" applyBorder="1"/>
    <xf numFmtId="43" fontId="4" fillId="2" borderId="2" xfId="1" applyFont="1" applyFill="1" applyBorder="1"/>
    <xf numFmtId="43" fontId="4" fillId="2" borderId="2" xfId="1" applyFont="1" applyFill="1" applyBorder="1" applyAlignment="1">
      <alignment vertical="center"/>
    </xf>
    <xf numFmtId="43" fontId="4" fillId="0" borderId="2" xfId="1" applyFont="1" applyFill="1" applyBorder="1"/>
    <xf numFmtId="0" fontId="5" fillId="4" borderId="2" xfId="0" applyFont="1" applyFill="1" applyBorder="1" applyAlignment="1">
      <alignment horizontal="left" vertical="center"/>
    </xf>
    <xf numFmtId="0" fontId="5" fillId="0" borderId="2" xfId="0" applyFont="1" applyBorder="1"/>
    <xf numFmtId="43" fontId="4" fillId="0" borderId="1" xfId="1" applyFont="1" applyBorder="1"/>
    <xf numFmtId="4" fontId="5" fillId="0" borderId="2" xfId="0" applyNumberFormat="1" applyFont="1" applyBorder="1"/>
    <xf numFmtId="0" fontId="4" fillId="0" borderId="3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43" fontId="4" fillId="3" borderId="5" xfId="1" applyFont="1" applyFill="1" applyBorder="1"/>
    <xf numFmtId="0" fontId="5" fillId="0" borderId="3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1" xfId="0" applyFont="1" applyBorder="1"/>
    <xf numFmtId="0" fontId="4" fillId="2" borderId="2" xfId="0" applyFont="1" applyFill="1" applyBorder="1"/>
    <xf numFmtId="0" fontId="5" fillId="0" borderId="2" xfId="0" applyFont="1" applyBorder="1" applyAlignment="1">
      <alignment vertical="center" wrapText="1"/>
    </xf>
    <xf numFmtId="0" fontId="5" fillId="4" borderId="2" xfId="0" applyFont="1" applyFill="1" applyBorder="1"/>
    <xf numFmtId="4" fontId="5" fillId="0" borderId="1" xfId="0" applyNumberFormat="1" applyFont="1" applyBorder="1"/>
    <xf numFmtId="0" fontId="4" fillId="2" borderId="1" xfId="0" applyFont="1" applyFill="1" applyBorder="1"/>
    <xf numFmtId="0" fontId="4" fillId="0" borderId="4" xfId="0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 vertical="center"/>
    </xf>
    <xf numFmtId="0" fontId="7" fillId="0" borderId="2" xfId="0" applyFont="1" applyBorder="1"/>
    <xf numFmtId="43" fontId="4" fillId="5" borderId="1" xfId="1" applyFont="1" applyFill="1" applyBorder="1"/>
    <xf numFmtId="43" fontId="0" fillId="0" borderId="0" xfId="0" applyNumberFormat="1"/>
    <xf numFmtId="0" fontId="9" fillId="0" borderId="0" xfId="0" applyFont="1"/>
    <xf numFmtId="0" fontId="6" fillId="0" borderId="0" xfId="0" applyFont="1"/>
    <xf numFmtId="0" fontId="6" fillId="0" borderId="7" xfId="0" applyFont="1" applyBorder="1"/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0" borderId="8" xfId="0" applyFont="1" applyBorder="1"/>
    <xf numFmtId="0" fontId="6" fillId="0" borderId="14" xfId="0" applyFont="1" applyBorder="1"/>
    <xf numFmtId="0" fontId="10" fillId="6" borderId="12" xfId="0" applyFont="1" applyFill="1" applyBorder="1" applyAlignment="1">
      <alignment horizontal="center"/>
    </xf>
    <xf numFmtId="0" fontId="11" fillId="6" borderId="12" xfId="0" applyFont="1" applyFill="1" applyBorder="1" applyAlignment="1">
      <alignment horizontal="center"/>
    </xf>
    <xf numFmtId="0" fontId="9" fillId="6" borderId="12" xfId="0" applyFont="1" applyFill="1" applyBorder="1"/>
    <xf numFmtId="0" fontId="9" fillId="2" borderId="12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right"/>
    </xf>
    <xf numFmtId="0" fontId="9" fillId="2" borderId="12" xfId="0" applyFont="1" applyFill="1" applyBorder="1"/>
    <xf numFmtId="0" fontId="9" fillId="0" borderId="12" xfId="0" applyFont="1" applyBorder="1"/>
    <xf numFmtId="0" fontId="9" fillId="0" borderId="12" xfId="0" applyFont="1" applyBorder="1" applyAlignment="1">
      <alignment horizontal="right"/>
    </xf>
    <xf numFmtId="16" fontId="9" fillId="2" borderId="12" xfId="0" applyNumberFormat="1" applyFont="1" applyFill="1" applyBorder="1"/>
    <xf numFmtId="16" fontId="9" fillId="0" borderId="12" xfId="0" applyNumberFormat="1" applyFont="1" applyBorder="1"/>
    <xf numFmtId="0" fontId="9" fillId="0" borderId="12" xfId="0" applyFont="1" applyBorder="1" applyAlignment="1">
      <alignment horizontal="left"/>
    </xf>
    <xf numFmtId="0" fontId="9" fillId="6" borderId="12" xfId="0" applyFont="1" applyFill="1" applyBorder="1" applyAlignment="1">
      <alignment horizontal="right"/>
    </xf>
    <xf numFmtId="0" fontId="12" fillId="2" borderId="12" xfId="0" applyFont="1" applyFill="1" applyBorder="1" applyAlignment="1">
      <alignment horizontal="left" vertical="center"/>
    </xf>
    <xf numFmtId="0" fontId="9" fillId="6" borderId="12" xfId="0" applyFont="1" applyFill="1" applyBorder="1" applyAlignment="1">
      <alignment horizontal="left"/>
    </xf>
    <xf numFmtId="0" fontId="12" fillId="0" borderId="12" xfId="0" applyFont="1" applyBorder="1"/>
    <xf numFmtId="43" fontId="9" fillId="0" borderId="12" xfId="1" applyFont="1" applyBorder="1" applyAlignment="1"/>
    <xf numFmtId="0" fontId="8" fillId="0" borderId="12" xfId="0" applyFont="1" applyBorder="1"/>
    <xf numFmtId="0" fontId="9" fillId="7" borderId="12" xfId="0" applyFont="1" applyFill="1" applyBorder="1"/>
    <xf numFmtId="0" fontId="9" fillId="7" borderId="12" xfId="0" applyFont="1" applyFill="1" applyBorder="1" applyAlignment="1">
      <alignment horizontal="right"/>
    </xf>
    <xf numFmtId="0" fontId="9" fillId="8" borderId="12" xfId="0" applyFont="1" applyFill="1" applyBorder="1"/>
    <xf numFmtId="0" fontId="9" fillId="6" borderId="12" xfId="0" applyFont="1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0" xfId="0" applyFont="1" applyFill="1"/>
    <xf numFmtId="0" fontId="9" fillId="0" borderId="2" xfId="0" applyFont="1" applyBorder="1"/>
    <xf numFmtId="0" fontId="8" fillId="0" borderId="12" xfId="0" applyFont="1" applyBorder="1" applyAlignment="1">
      <alignment vertical="center" wrapText="1"/>
    </xf>
    <xf numFmtId="0" fontId="8" fillId="4" borderId="12" xfId="0" applyFont="1" applyFill="1" applyBorder="1" applyAlignment="1">
      <alignment vertical="center" wrapText="1"/>
    </xf>
    <xf numFmtId="0" fontId="8" fillId="4" borderId="12" xfId="0" applyFont="1" applyFill="1" applyBorder="1"/>
    <xf numFmtId="0" fontId="8" fillId="8" borderId="12" xfId="0" applyFont="1" applyFill="1" applyBorder="1" applyAlignment="1">
      <alignment vertical="center" wrapText="1"/>
    </xf>
    <xf numFmtId="0" fontId="8" fillId="8" borderId="12" xfId="0" applyFont="1" applyFill="1" applyBorder="1"/>
    <xf numFmtId="43" fontId="9" fillId="2" borderId="12" xfId="1" applyFont="1" applyFill="1" applyBorder="1"/>
    <xf numFmtId="43" fontId="9" fillId="0" borderId="12" xfId="1" applyFont="1" applyBorder="1"/>
    <xf numFmtId="0" fontId="13" fillId="6" borderId="12" xfId="0" applyFont="1" applyFill="1" applyBorder="1"/>
    <xf numFmtId="43" fontId="9" fillId="6" borderId="12" xfId="1" applyFont="1" applyFill="1" applyBorder="1"/>
    <xf numFmtId="0" fontId="8" fillId="6" borderId="12" xfId="0" applyFont="1" applyFill="1" applyBorder="1"/>
    <xf numFmtId="0" fontId="8" fillId="6" borderId="12" xfId="0" applyFont="1" applyFill="1" applyBorder="1" applyAlignment="1">
      <alignment horizontal="left"/>
    </xf>
    <xf numFmtId="0" fontId="8" fillId="6" borderId="12" xfId="0" applyFont="1" applyFill="1" applyBorder="1" applyAlignment="1">
      <alignment horizontal="center"/>
    </xf>
    <xf numFmtId="43" fontId="8" fillId="0" borderId="12" xfId="1" applyFont="1" applyBorder="1"/>
    <xf numFmtId="43" fontId="9" fillId="6" borderId="9" xfId="1" applyFont="1" applyFill="1" applyBorder="1"/>
    <xf numFmtId="43" fontId="9" fillId="7" borderId="12" xfId="1" applyFont="1" applyFill="1" applyBorder="1"/>
    <xf numFmtId="43" fontId="8" fillId="4" borderId="12" xfId="1" applyFont="1" applyFill="1" applyBorder="1"/>
    <xf numFmtId="43" fontId="8" fillId="8" borderId="12" xfId="1" applyFont="1" applyFill="1" applyBorder="1"/>
    <xf numFmtId="0" fontId="9" fillId="6" borderId="13" xfId="0" applyFont="1" applyFill="1" applyBorder="1"/>
    <xf numFmtId="43" fontId="9" fillId="6" borderId="0" xfId="1" applyFont="1" applyFill="1"/>
    <xf numFmtId="43" fontId="9" fillId="0" borderId="2" xfId="1" applyFont="1" applyFill="1" applyBorder="1"/>
    <xf numFmtId="43" fontId="9" fillId="0" borderId="2" xfId="1" applyFont="1" applyBorder="1"/>
    <xf numFmtId="43" fontId="9" fillId="0" borderId="0" xfId="1" applyFont="1"/>
    <xf numFmtId="43" fontId="9" fillId="6" borderId="10" xfId="1" applyFont="1" applyFill="1" applyBorder="1"/>
    <xf numFmtId="0" fontId="9" fillId="6" borderId="11" xfId="0" applyFont="1" applyFill="1" applyBorder="1"/>
    <xf numFmtId="43" fontId="9" fillId="0" borderId="0" xfId="0" applyNumberFormat="1" applyFont="1"/>
    <xf numFmtId="43" fontId="0" fillId="0" borderId="0" xfId="1" applyFont="1"/>
    <xf numFmtId="0" fontId="9" fillId="5" borderId="12" xfId="0" applyFont="1" applyFill="1" applyBorder="1" applyAlignment="1">
      <alignment horizontal="left" vertical="center"/>
    </xf>
    <xf numFmtId="0" fontId="9" fillId="5" borderId="12" xfId="0" applyFont="1" applyFill="1" applyBorder="1" applyAlignment="1">
      <alignment horizontal="right"/>
    </xf>
    <xf numFmtId="43" fontId="9" fillId="5" borderId="12" xfId="1" applyFont="1" applyFill="1" applyBorder="1"/>
    <xf numFmtId="0" fontId="9" fillId="6" borderId="15" xfId="0" applyFont="1" applyFill="1" applyBorder="1"/>
    <xf numFmtId="0" fontId="9" fillId="0" borderId="15" xfId="0" applyFont="1" applyBorder="1"/>
    <xf numFmtId="0" fontId="12" fillId="0" borderId="15" xfId="0" applyFont="1" applyBorder="1"/>
    <xf numFmtId="0" fontId="8" fillId="6" borderId="15" xfId="0" applyFont="1" applyFill="1" applyBorder="1"/>
    <xf numFmtId="0" fontId="8" fillId="6" borderId="15" xfId="0" applyFont="1" applyFill="1" applyBorder="1" applyAlignment="1">
      <alignment horizontal="left"/>
    </xf>
    <xf numFmtId="0" fontId="8" fillId="0" borderId="15" xfId="0" applyFont="1" applyBorder="1"/>
    <xf numFmtId="0" fontId="9" fillId="2" borderId="15" xfId="0" applyFont="1" applyFill="1" applyBorder="1"/>
    <xf numFmtId="0" fontId="9" fillId="7" borderId="15" xfId="0" applyFont="1" applyFill="1" applyBorder="1"/>
    <xf numFmtId="43" fontId="9" fillId="6" borderId="17" xfId="1" applyFont="1" applyFill="1" applyBorder="1"/>
    <xf numFmtId="43" fontId="9" fillId="0" borderId="17" xfId="1" applyFont="1" applyBorder="1"/>
    <xf numFmtId="0" fontId="9" fillId="6" borderId="18" xfId="0" applyFont="1" applyFill="1" applyBorder="1"/>
    <xf numFmtId="0" fontId="8" fillId="6" borderId="11" xfId="0" applyFont="1" applyFill="1" applyBorder="1" applyAlignment="1">
      <alignment horizontal="center"/>
    </xf>
    <xf numFmtId="43" fontId="9" fillId="6" borderId="11" xfId="1" applyFont="1" applyFill="1" applyBorder="1"/>
    <xf numFmtId="43" fontId="9" fillId="6" borderId="19" xfId="1" applyFont="1" applyFill="1" applyBorder="1"/>
    <xf numFmtId="0" fontId="9" fillId="0" borderId="16" xfId="0" applyFont="1" applyBorder="1"/>
    <xf numFmtId="0" fontId="9" fillId="0" borderId="9" xfId="0" applyFont="1" applyBorder="1"/>
    <xf numFmtId="0" fontId="8" fillId="6" borderId="15" xfId="0" applyFont="1" applyFill="1" applyBorder="1" applyAlignment="1">
      <alignment horizontal="left" vertical="center"/>
    </xf>
    <xf numFmtId="0" fontId="8" fillId="6" borderId="12" xfId="0" applyFont="1" applyFill="1" applyBorder="1" applyAlignment="1">
      <alignment horizontal="left" vertical="center"/>
    </xf>
    <xf numFmtId="43" fontId="9" fillId="0" borderId="9" xfId="1" applyFont="1" applyBorder="1" applyAlignment="1"/>
    <xf numFmtId="0" fontId="8" fillId="4" borderId="10" xfId="0" applyFont="1" applyFill="1" applyBorder="1" applyAlignment="1">
      <alignment vertical="center" wrapText="1"/>
    </xf>
    <xf numFmtId="43" fontId="9" fillId="5" borderId="10" xfId="1" applyFont="1" applyFill="1" applyBorder="1"/>
    <xf numFmtId="0" fontId="14" fillId="0" borderId="12" xfId="0" applyFont="1" applyBorder="1"/>
    <xf numFmtId="43" fontId="14" fillId="0" borderId="12" xfId="1" applyFont="1" applyBorder="1"/>
    <xf numFmtId="0" fontId="15" fillId="0" borderId="0" xfId="0" applyFont="1"/>
    <xf numFmtId="0" fontId="14" fillId="0" borderId="9" xfId="0" applyFont="1" applyBorder="1"/>
    <xf numFmtId="43" fontId="14" fillId="0" borderId="9" xfId="1" applyFont="1" applyBorder="1"/>
    <xf numFmtId="0" fontId="16" fillId="9" borderId="21" xfId="0" applyFont="1" applyFill="1" applyBorder="1"/>
    <xf numFmtId="0" fontId="16" fillId="9" borderId="22" xfId="0" applyFont="1" applyFill="1" applyBorder="1"/>
    <xf numFmtId="0" fontId="16" fillId="9" borderId="23" xfId="0" applyFont="1" applyFill="1" applyBorder="1"/>
    <xf numFmtId="0" fontId="14" fillId="0" borderId="0" xfId="0" applyFont="1"/>
    <xf numFmtId="0" fontId="7" fillId="0" borderId="0" xfId="0" applyFont="1"/>
    <xf numFmtId="0" fontId="18" fillId="0" borderId="19" xfId="0" applyFont="1" applyBorder="1" applyAlignment="1">
      <alignment horizontal="justify" vertical="center" wrapText="1"/>
    </xf>
    <xf numFmtId="0" fontId="19" fillId="0" borderId="16" xfId="0" applyFont="1" applyBorder="1"/>
    <xf numFmtId="0" fontId="14" fillId="0" borderId="3" xfId="0" applyFont="1" applyBorder="1"/>
    <xf numFmtId="0" fontId="18" fillId="0" borderId="2" xfId="0" applyFont="1" applyBorder="1" applyAlignment="1">
      <alignment horizontal="justify" vertical="center" wrapText="1"/>
    </xf>
    <xf numFmtId="0" fontId="18" fillId="0" borderId="17" xfId="0" applyFont="1" applyBorder="1" applyAlignment="1">
      <alignment horizontal="justify" vertical="center" wrapText="1"/>
    </xf>
    <xf numFmtId="43" fontId="9" fillId="0" borderId="11" xfId="1" applyFont="1" applyBorder="1"/>
    <xf numFmtId="43" fontId="9" fillId="0" borderId="9" xfId="1" applyFont="1" applyBorder="1"/>
    <xf numFmtId="43" fontId="17" fillId="0" borderId="28" xfId="1" applyFont="1" applyBorder="1"/>
    <xf numFmtId="43" fontId="14" fillId="0" borderId="0" xfId="1" applyFont="1"/>
    <xf numFmtId="43" fontId="17" fillId="0" borderId="3" xfId="1" applyFont="1" applyBorder="1"/>
    <xf numFmtId="43" fontId="19" fillId="0" borderId="24" xfId="1" applyFont="1" applyBorder="1"/>
    <xf numFmtId="43" fontId="19" fillId="0" borderId="25" xfId="1" applyFont="1" applyBorder="1"/>
    <xf numFmtId="43" fontId="19" fillId="0" borderId="26" xfId="1" applyFont="1" applyBorder="1"/>
    <xf numFmtId="43" fontId="17" fillId="0" borderId="4" xfId="1" applyFont="1" applyBorder="1"/>
    <xf numFmtId="43" fontId="17" fillId="0" borderId="1" xfId="1" applyFont="1" applyBorder="1"/>
    <xf numFmtId="43" fontId="17" fillId="0" borderId="27" xfId="1" applyFont="1" applyBorder="1"/>
    <xf numFmtId="43" fontId="17" fillId="0" borderId="2" xfId="1" applyFont="1" applyBorder="1"/>
    <xf numFmtId="43" fontId="14" fillId="0" borderId="2" xfId="1" applyFont="1" applyBorder="1"/>
    <xf numFmtId="43" fontId="17" fillId="0" borderId="6" xfId="1" applyFont="1" applyBorder="1"/>
    <xf numFmtId="43" fontId="17" fillId="0" borderId="30" xfId="1" applyFont="1" applyBorder="1"/>
    <xf numFmtId="43" fontId="17" fillId="0" borderId="29" xfId="1" applyFont="1" applyBorder="1"/>
    <xf numFmtId="0" fontId="0" fillId="0" borderId="31" xfId="0" applyBorder="1"/>
    <xf numFmtId="43" fontId="14" fillId="0" borderId="17" xfId="1" applyFont="1" applyBorder="1"/>
    <xf numFmtId="43" fontId="14" fillId="0" borderId="20" xfId="1" applyFont="1" applyBorder="1"/>
    <xf numFmtId="43" fontId="20" fillId="0" borderId="2" xfId="1" applyFont="1" applyBorder="1"/>
    <xf numFmtId="0" fontId="21" fillId="0" borderId="2" xfId="0" applyFont="1" applyBorder="1"/>
    <xf numFmtId="43" fontId="20" fillId="0" borderId="0" xfId="1" applyFont="1"/>
    <xf numFmtId="0" fontId="22" fillId="0" borderId="19" xfId="0" applyFont="1" applyBorder="1" applyAlignment="1">
      <alignment horizontal="justify" vertical="center" wrapText="1"/>
    </xf>
    <xf numFmtId="0" fontId="20" fillId="0" borderId="3" xfId="0" applyFont="1" applyBorder="1"/>
    <xf numFmtId="43" fontId="23" fillId="0" borderId="3" xfId="0" applyNumberFormat="1" applyFont="1" applyBorder="1"/>
    <xf numFmtId="43" fontId="22" fillId="0" borderId="2" xfId="0" applyNumberFormat="1" applyFont="1" applyBorder="1"/>
    <xf numFmtId="43" fontId="23" fillId="0" borderId="7" xfId="0" applyNumberFormat="1" applyFont="1" applyBorder="1"/>
    <xf numFmtId="0" fontId="20" fillId="0" borderId="0" xfId="0" applyFont="1"/>
    <xf numFmtId="43" fontId="24" fillId="6" borderId="11" xfId="1" applyFont="1" applyFill="1" applyBorder="1"/>
    <xf numFmtId="0" fontId="21" fillId="0" borderId="0" xfId="0" applyFont="1"/>
    <xf numFmtId="43" fontId="0" fillId="5" borderId="0" xfId="1" applyFont="1" applyFill="1"/>
    <xf numFmtId="0" fontId="24" fillId="0" borderId="12" xfId="0" applyFont="1" applyBorder="1"/>
    <xf numFmtId="0" fontId="24" fillId="0" borderId="12" xfId="0" applyFont="1" applyBorder="1" applyAlignment="1">
      <alignment horizontal="right"/>
    </xf>
    <xf numFmtId="43" fontId="24" fillId="0" borderId="12" xfId="1" applyFont="1" applyBorder="1"/>
    <xf numFmtId="43" fontId="14" fillId="0" borderId="0" xfId="1" applyFont="1" applyFill="1"/>
    <xf numFmtId="43" fontId="9" fillId="0" borderId="0" xfId="1" applyFont="1" applyFill="1"/>
    <xf numFmtId="43" fontId="9" fillId="0" borderId="20" xfId="1" applyFont="1" applyFill="1" applyBorder="1"/>
    <xf numFmtId="43" fontId="9" fillId="0" borderId="10" xfId="1" applyFont="1" applyFill="1" applyBorder="1"/>
    <xf numFmtId="0" fontId="24" fillId="7" borderId="15" xfId="0" applyFont="1" applyFill="1" applyBorder="1"/>
    <xf numFmtId="0" fontId="24" fillId="7" borderId="12" xfId="0" applyFont="1" applyFill="1" applyBorder="1" applyAlignment="1">
      <alignment horizontal="right"/>
    </xf>
    <xf numFmtId="43" fontId="24" fillId="7" borderId="12" xfId="1" applyFont="1" applyFill="1" applyBorder="1"/>
    <xf numFmtId="0" fontId="3" fillId="0" borderId="2" xfId="0" applyFont="1" applyBorder="1" applyAlignment="1">
      <alignment horizontal="center" vertical="center"/>
    </xf>
    <xf numFmtId="0" fontId="8" fillId="6" borderId="9" xfId="0" applyFont="1" applyFill="1" applyBorder="1" applyAlignment="1">
      <alignment horizontal="left" vertical="center"/>
    </xf>
    <xf numFmtId="0" fontId="8" fillId="6" borderId="12" xfId="0" applyFont="1" applyFill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8" fillId="6" borderId="12" xfId="0" applyFont="1" applyFill="1" applyBorder="1" applyAlignment="1">
      <alignment horizontal="center"/>
    </xf>
    <xf numFmtId="0" fontId="18" fillId="0" borderId="2" xfId="0" applyFont="1" applyBorder="1" applyAlignment="1">
      <alignment horizontal="left" wrapText="1"/>
    </xf>
  </cellXfs>
  <cellStyles count="2">
    <cellStyle name="Comma" xfId="1" builtinId="3"/>
    <cellStyle name="Normal" xfId="0" builtinId="0"/>
  </cellStyles>
  <dxfs count="7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 diagonalUp="0" diagonalDown="0" outline="0">
        <left/>
        <right/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/>
        <right style="medium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outline="0">
        <top style="medium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rgb="FF00B050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rgb="FF00B050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numFmt numFmtId="35" formatCode="_(* #,##0.00_);_(* \(#,##0.00\);_(* &quot;-&quot;??_);_(@_)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 Light"/>
        <scheme val="none"/>
      </font>
      <numFmt numFmtId="35" formatCode="_(* #,##0.00_);_(* \(#,##0.00\);_(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numFmt numFmtId="35" formatCode="_(* #,##0.00_);_(* \(#,##0.00\);_(* &quot;-&quot;??_);_(@_)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 Light"/>
        <scheme val="none"/>
      </font>
      <alignment horizontal="justify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/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</dxf>
    <dxf>
      <font>
        <b val="0"/>
        <strike val="0"/>
        <outline val="0"/>
        <shadow val="0"/>
        <u val="none"/>
        <vertAlign val="baseline"/>
        <sz val="12"/>
      </font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2:G66" totalsRowCount="1" headerRowDxfId="70" dataDxfId="69" totalsRowDxfId="67" tableBorderDxfId="68" dataCellStyle="Comma">
  <autoFilter ref="A2:G65" xr:uid="{00000000-0009-0000-0100-000003000000}">
    <filterColumn colId="2">
      <filters>
        <filter val="1,650.00"/>
        <filter val="100.00"/>
        <filter val="11.00"/>
        <filter val="12.00"/>
        <filter val="120.00"/>
        <filter val="13,460.00"/>
        <filter val="14.00"/>
        <filter val="140.25"/>
        <filter val="15.00"/>
        <filter val="155.00"/>
        <filter val="156.00"/>
        <filter val="16.00"/>
        <filter val="162.00"/>
        <filter val="18.00"/>
        <filter val="2,750.00"/>
        <filter val="20.00"/>
        <filter val="21.00"/>
        <filter val="210.00"/>
        <filter val="24.00"/>
        <filter val="25.00"/>
        <filter val="28.00"/>
        <filter val="29.00"/>
        <filter val="34.00"/>
        <filter val="340.00"/>
        <filter val="35.00"/>
        <filter val="36.00"/>
        <filter val="39.00"/>
        <filter val="41.00"/>
        <filter val="412.00"/>
        <filter val="43.00"/>
        <filter val="460.00"/>
        <filter val="463.00"/>
        <filter val="49.00"/>
        <filter val="513.00"/>
        <filter val="56.00"/>
        <filter val="59.00"/>
        <filter val="696.00"/>
        <filter val="750.00"/>
        <filter val="77.00"/>
        <filter val="788.00"/>
        <filter val="8,880.00"/>
        <filter val="81.00"/>
        <filter val="858.00"/>
        <filter val="9.00"/>
        <filter val="91.00"/>
        <filter val="92.50"/>
      </filters>
    </filterColumn>
  </autoFilter>
  <sortState xmlns:xlrd2="http://schemas.microsoft.com/office/spreadsheetml/2017/richdata2" ref="A3:E65">
    <sortCondition descending="1" ref="E2:E65"/>
  </sortState>
  <tableColumns count="7">
    <tableColumn id="1" xr3:uid="{00000000-0010-0000-0000-000001000000}" name="ITEM DESCRIPTION" totalsRowLabel="Bearing 30310J" dataDxfId="66" totalsRowDxfId="65"/>
    <tableColumn id="3" xr3:uid="{00000000-0010-0000-0000-000003000000}" name="UOM" totalsRowLabel="PCS" dataDxfId="64" totalsRowDxfId="63"/>
    <tableColumn id="4" xr3:uid="{00000000-0010-0000-0000-000004000000}" name="QTY" totalsRowLabel=" 180.00 " dataDxfId="62" totalsRowDxfId="61" dataCellStyle="Comma"/>
    <tableColumn id="5" xr3:uid="{00000000-0010-0000-0000-000005000000}" name="UNIT COST/rwf" totalsRowLabel="49766" dataDxfId="60" totalsRowDxfId="59" dataCellStyle="Comma"/>
    <tableColumn id="6" xr3:uid="{00000000-0010-0000-0000-000006000000}" name="TOTAL COST/rwf" totalsRowFunction="custom" dataDxfId="58" totalsRowDxfId="57" dataCellStyle="Comma">
      <calculatedColumnFormula>D3*C3</calculatedColumnFormula>
      <totalsRowFormula>Table3[[#Totals],[UNIT COST/rwf]]*Table3[[#Totals],[QTY]]</totalsRowFormula>
    </tableColumn>
    <tableColumn id="2" xr3:uid="{00000000-0010-0000-0000-000002000000}" name="ORDERED" dataDxfId="56" totalsRowDxfId="55" dataCellStyle="Comma"/>
    <tableColumn id="7" xr3:uid="{00000000-0010-0000-0000-000007000000}" name="COST" totalsRowFunction="custom" dataDxfId="54" totalsRowDxfId="53" dataCellStyle="Comma">
      <calculatedColumnFormula>Table3[[#This Row],[ORDERED]]*Table3[[#This Row],[UNIT COST/rwf]]</calculatedColumnFormula>
      <totalsRowFormula>Table3[[#Totals],[ORDERED]]*Table3[[#Totals],[UNIT COST/rwf]]</totalsRow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3:G70" totalsRowShown="0" headerRowDxfId="52" dataDxfId="50" headerRowBorderDxfId="51" dataCellStyle="Comma">
  <autoFilter ref="A3:G70" xr:uid="{00000000-0009-0000-0100-000001000000}">
    <filterColumn colId="3">
      <filters blank="1">
        <filter val="1.00"/>
        <filter val="10.00"/>
        <filter val="100.00"/>
        <filter val="12.00"/>
        <filter val="2.00"/>
        <filter val="20.00"/>
        <filter val="3.00"/>
        <filter val="4.00"/>
        <filter val="5.00"/>
        <filter val="50.00"/>
        <filter val="6.00"/>
        <filter val="75.00"/>
        <filter val="8.00"/>
      </filters>
    </filterColumn>
  </autoFilter>
  <sortState xmlns:xlrd2="http://schemas.microsoft.com/office/spreadsheetml/2017/richdata2" ref="A4:F68">
    <sortCondition descending="1" ref="F3:F68"/>
  </sortState>
  <tableColumns count="7">
    <tableColumn id="1" xr3:uid="{00000000-0010-0000-0100-000001000000}" name="Column1" dataDxfId="49"/>
    <tableColumn id="2" xr3:uid="{00000000-0010-0000-0100-000002000000}" name="Nyamyumba plant " dataDxfId="48"/>
    <tableColumn id="3" xr3:uid="{00000000-0010-0000-0100-000003000000}" name="UoM" dataDxfId="47"/>
    <tableColumn id="4" xr3:uid="{00000000-0010-0000-0100-000004000000}" name="Qty" dataDxfId="46" dataCellStyle="Comma"/>
    <tableColumn id="5" xr3:uid="{00000000-0010-0000-0100-000005000000}" name="Unit cost/rwf" dataDxfId="45" dataCellStyle="Comma"/>
    <tableColumn id="6" xr3:uid="{00000000-0010-0000-0100-000006000000}" name="Total cost/rwf" dataDxfId="44" dataCellStyle="Comma"/>
    <tableColumn id="9" xr3:uid="{00000000-0010-0000-0100-000009000000}" name="Comments" dataDxfId="43" dataCellStyle="Comm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2" displayName="Table2" ref="A2:F157" totalsRowCount="1" headerRowDxfId="42" headerRowBorderDxfId="41" tableBorderDxfId="40" totalsRowBorderDxfId="39" headerRowCellStyle="Comma">
  <autoFilter ref="A2:F156" xr:uid="{00000000-0009-0000-0100-000002000000}">
    <filterColumn colId="2">
      <filters blank="1">
        <filter val="1.00"/>
        <filter val="10.00"/>
        <filter val="100.00"/>
        <filter val="12.00"/>
        <filter val="120.00"/>
        <filter val="15.00"/>
        <filter val="2.00"/>
        <filter val="20.00"/>
        <filter val="200.00"/>
        <filter val="25.00"/>
        <filter val="250.00"/>
        <filter val="3,000.00"/>
        <filter val="3.00"/>
        <filter val="30.00"/>
        <filter val="300.00"/>
        <filter val="320.00"/>
        <filter val="4.00"/>
        <filter val="40.00"/>
        <filter val="5.00"/>
        <filter val="50.00"/>
        <filter val="500.00"/>
        <filter val="6.00"/>
        <filter val="8.00"/>
      </filters>
    </filterColumn>
  </autoFilter>
  <sortState xmlns:xlrd2="http://schemas.microsoft.com/office/spreadsheetml/2017/richdata2" ref="A3:E155">
    <sortCondition descending="1" ref="E2:E155"/>
  </sortState>
  <tableColumns count="6">
    <tableColumn id="1" xr3:uid="{00000000-0010-0000-0200-000001000000}" name="Item description" dataDxfId="38" totalsRowDxfId="37"/>
    <tableColumn id="3" xr3:uid="{00000000-0010-0000-0200-000003000000}" name="UoM" dataDxfId="36" totalsRowDxfId="35"/>
    <tableColumn id="4" xr3:uid="{00000000-0010-0000-0200-000004000000}" name="Qty" dataDxfId="34" totalsRowDxfId="33" dataCellStyle="Comma"/>
    <tableColumn id="5" xr3:uid="{00000000-0010-0000-0200-000005000000}" name="Unit Cost/rwf" dataDxfId="32" totalsRowDxfId="31" dataCellStyle="Comma"/>
    <tableColumn id="6" xr3:uid="{00000000-0010-0000-0200-000006000000}" name="Total Cost/rwf" totalsRowFunction="custom" totalsRowDxfId="30" dataCellStyle="Comma">
      <calculatedColumnFormula>D3*C3</calculatedColumnFormula>
      <totalsRowFormula>SUBTOTAL(9,E13:E156)</totalsRowFormula>
    </tableColumn>
    <tableColumn id="2" xr3:uid="{00000000-0010-0000-0200-000002000000}" name="ordered" totalsRowDxfId="2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4"/>
  <sheetViews>
    <sheetView topLeftCell="A40" zoomScale="198" zoomScaleNormal="198" workbookViewId="0">
      <selection activeCell="H222" sqref="H222"/>
    </sheetView>
  </sheetViews>
  <sheetFormatPr defaultRowHeight="14.4" x14ac:dyDescent="0.3"/>
  <cols>
    <col min="1" max="1" width="52.5546875" bestFit="1" customWidth="1"/>
    <col min="3" max="3" width="13" customWidth="1"/>
    <col min="4" max="4" width="16.77734375" customWidth="1"/>
    <col min="5" max="5" width="19.109375" customWidth="1"/>
    <col min="7" max="7" width="13.6640625" bestFit="1" customWidth="1"/>
    <col min="8" max="8" width="21.44140625" customWidth="1"/>
  </cols>
  <sheetData>
    <row r="1" spans="1:5" ht="27" customHeight="1" x14ac:dyDescent="0.3"/>
    <row r="2" spans="1:5" x14ac:dyDescent="0.3">
      <c r="A2" s="171" t="s">
        <v>167</v>
      </c>
      <c r="B2" s="171" t="s">
        <v>48</v>
      </c>
      <c r="C2" s="27"/>
      <c r="D2" s="27"/>
      <c r="E2" s="27"/>
    </row>
    <row r="3" spans="1:5" ht="15" customHeight="1" x14ac:dyDescent="0.3">
      <c r="A3" s="171"/>
      <c r="B3" s="171"/>
      <c r="C3" s="27" t="s">
        <v>65</v>
      </c>
      <c r="D3" s="27" t="s">
        <v>228</v>
      </c>
      <c r="E3" s="27" t="s">
        <v>229</v>
      </c>
    </row>
    <row r="4" spans="1:5" ht="15" customHeight="1" x14ac:dyDescent="0.3">
      <c r="A4" s="29" t="s">
        <v>231</v>
      </c>
      <c r="B4" s="26"/>
      <c r="C4" s="1"/>
      <c r="D4" s="1"/>
      <c r="E4" s="1"/>
    </row>
    <row r="5" spans="1:5" x14ac:dyDescent="0.3">
      <c r="A5" s="24" t="s">
        <v>62</v>
      </c>
      <c r="B5" s="25" t="s">
        <v>50</v>
      </c>
      <c r="C5" s="3">
        <v>12900</v>
      </c>
      <c r="D5" s="10">
        <v>338.56</v>
      </c>
      <c r="E5" s="10">
        <f>D5*C5</f>
        <v>4367424</v>
      </c>
    </row>
    <row r="6" spans="1:5" x14ac:dyDescent="0.3">
      <c r="A6" s="2" t="s">
        <v>0</v>
      </c>
      <c r="B6" s="12" t="s">
        <v>58</v>
      </c>
      <c r="C6" s="2">
        <v>150</v>
      </c>
      <c r="D6" s="4">
        <v>11016.95</v>
      </c>
      <c r="E6" s="10">
        <f t="shared" ref="E6:E69" si="0">D6*C6</f>
        <v>1652542.5</v>
      </c>
    </row>
    <row r="7" spans="1:5" x14ac:dyDescent="0.3">
      <c r="A7" s="2" t="s">
        <v>1</v>
      </c>
      <c r="B7" s="12" t="s">
        <v>49</v>
      </c>
      <c r="C7" s="2">
        <v>25</v>
      </c>
      <c r="D7" s="4">
        <v>30000</v>
      </c>
      <c r="E7" s="10">
        <f t="shared" si="0"/>
        <v>750000</v>
      </c>
    </row>
    <row r="8" spans="1:5" x14ac:dyDescent="0.3">
      <c r="A8" s="2" t="s">
        <v>2</v>
      </c>
      <c r="B8" s="12" t="s">
        <v>59</v>
      </c>
      <c r="C8" s="2">
        <v>17000</v>
      </c>
      <c r="D8" s="4">
        <v>1604</v>
      </c>
      <c r="E8" s="10">
        <f t="shared" si="0"/>
        <v>27268000</v>
      </c>
    </row>
    <row r="9" spans="1:5" x14ac:dyDescent="0.3">
      <c r="A9" s="20" t="s">
        <v>5</v>
      </c>
      <c r="B9" s="12" t="s">
        <v>49</v>
      </c>
      <c r="C9" s="2">
        <v>1200</v>
      </c>
      <c r="D9" s="4">
        <v>1686.41</v>
      </c>
      <c r="E9" s="10">
        <f t="shared" si="0"/>
        <v>2023692</v>
      </c>
    </row>
    <row r="10" spans="1:5" x14ac:dyDescent="0.3">
      <c r="A10" s="2" t="s">
        <v>63</v>
      </c>
      <c r="B10" s="12" t="s">
        <v>49</v>
      </c>
      <c r="C10" s="2">
        <v>355</v>
      </c>
      <c r="D10" s="4">
        <v>3499.75</v>
      </c>
      <c r="E10" s="10">
        <f t="shared" si="0"/>
        <v>1242411.25</v>
      </c>
    </row>
    <row r="11" spans="1:5" x14ac:dyDescent="0.3">
      <c r="A11" s="2" t="s">
        <v>6</v>
      </c>
      <c r="B11" s="12" t="s">
        <v>49</v>
      </c>
      <c r="C11" s="2">
        <v>120</v>
      </c>
      <c r="D11" s="4">
        <v>8366.58</v>
      </c>
      <c r="E11" s="10">
        <f t="shared" si="0"/>
        <v>1003989.6</v>
      </c>
    </row>
    <row r="12" spans="1:5" x14ac:dyDescent="0.3">
      <c r="A12" s="2" t="s">
        <v>7</v>
      </c>
      <c r="B12" s="12" t="s">
        <v>49</v>
      </c>
      <c r="C12" s="2">
        <v>44</v>
      </c>
      <c r="D12" s="4">
        <v>2118.64</v>
      </c>
      <c r="E12" s="10">
        <f t="shared" si="0"/>
        <v>93220.159999999989</v>
      </c>
    </row>
    <row r="13" spans="1:5" x14ac:dyDescent="0.3">
      <c r="A13" s="2" t="s">
        <v>8</v>
      </c>
      <c r="B13" s="12" t="s">
        <v>49</v>
      </c>
      <c r="C13" s="2">
        <v>32</v>
      </c>
      <c r="D13" s="4">
        <v>45000</v>
      </c>
      <c r="E13" s="10">
        <f t="shared" si="0"/>
        <v>1440000</v>
      </c>
    </row>
    <row r="14" spans="1:5" x14ac:dyDescent="0.3">
      <c r="A14" s="2" t="s">
        <v>9</v>
      </c>
      <c r="B14" s="12" t="s">
        <v>49</v>
      </c>
      <c r="C14" s="2">
        <v>31</v>
      </c>
      <c r="D14" s="4">
        <v>15143.1</v>
      </c>
      <c r="E14" s="10">
        <f t="shared" si="0"/>
        <v>469436.10000000003</v>
      </c>
    </row>
    <row r="15" spans="1:5" x14ac:dyDescent="0.3">
      <c r="A15" s="2" t="s">
        <v>10</v>
      </c>
      <c r="B15" s="12" t="s">
        <v>49</v>
      </c>
      <c r="C15" s="2">
        <v>15</v>
      </c>
      <c r="D15" s="4">
        <v>50000</v>
      </c>
      <c r="E15" s="10">
        <f t="shared" si="0"/>
        <v>750000</v>
      </c>
    </row>
    <row r="16" spans="1:5" x14ac:dyDescent="0.3">
      <c r="A16" s="2" t="s">
        <v>11</v>
      </c>
      <c r="B16" s="12" t="s">
        <v>50</v>
      </c>
      <c r="C16" s="2">
        <v>1250</v>
      </c>
      <c r="D16" s="4">
        <v>800</v>
      </c>
      <c r="E16" s="10">
        <f t="shared" si="0"/>
        <v>1000000</v>
      </c>
    </row>
    <row r="17" spans="1:5" x14ac:dyDescent="0.3">
      <c r="A17" s="2" t="s">
        <v>12</v>
      </c>
      <c r="B17" s="12" t="s">
        <v>50</v>
      </c>
      <c r="C17" s="2">
        <v>2000</v>
      </c>
      <c r="D17" s="4">
        <v>2849.15</v>
      </c>
      <c r="E17" s="10">
        <f t="shared" si="0"/>
        <v>5698300</v>
      </c>
    </row>
    <row r="18" spans="1:5" x14ac:dyDescent="0.3">
      <c r="A18" s="2" t="s">
        <v>52</v>
      </c>
      <c r="B18" s="12" t="s">
        <v>50</v>
      </c>
      <c r="C18" s="2">
        <v>550</v>
      </c>
      <c r="D18" s="4">
        <v>10320</v>
      </c>
      <c r="E18" s="10">
        <f t="shared" si="0"/>
        <v>5676000</v>
      </c>
    </row>
    <row r="19" spans="1:5" x14ac:dyDescent="0.3">
      <c r="A19" s="2" t="s">
        <v>13</v>
      </c>
      <c r="B19" s="12" t="s">
        <v>49</v>
      </c>
      <c r="C19" s="2">
        <v>24</v>
      </c>
      <c r="D19" s="4">
        <v>46754.66</v>
      </c>
      <c r="E19" s="10">
        <f t="shared" si="0"/>
        <v>1122111.8400000001</v>
      </c>
    </row>
    <row r="20" spans="1:5" x14ac:dyDescent="0.3">
      <c r="A20" s="2" t="s">
        <v>14</v>
      </c>
      <c r="B20" s="12" t="s">
        <v>49</v>
      </c>
      <c r="C20" s="2">
        <v>80</v>
      </c>
      <c r="D20" s="4">
        <v>12500</v>
      </c>
      <c r="E20" s="10">
        <f t="shared" si="0"/>
        <v>1000000</v>
      </c>
    </row>
    <row r="21" spans="1:5" x14ac:dyDescent="0.3">
      <c r="A21" s="2" t="s">
        <v>15</v>
      </c>
      <c r="B21" s="12" t="s">
        <v>49</v>
      </c>
      <c r="C21" s="2">
        <v>3</v>
      </c>
      <c r="D21" s="4">
        <v>21186.44</v>
      </c>
      <c r="E21" s="10">
        <f t="shared" si="0"/>
        <v>63559.319999999992</v>
      </c>
    </row>
    <row r="22" spans="1:5" x14ac:dyDescent="0.3">
      <c r="A22" s="2" t="s">
        <v>41</v>
      </c>
      <c r="B22" s="12" t="s">
        <v>49</v>
      </c>
      <c r="C22" s="2">
        <v>27</v>
      </c>
      <c r="D22" s="4">
        <v>46754.66</v>
      </c>
      <c r="E22" s="10">
        <f t="shared" si="0"/>
        <v>1262375.82</v>
      </c>
    </row>
    <row r="23" spans="1:5" x14ac:dyDescent="0.3">
      <c r="A23" s="2" t="s">
        <v>16</v>
      </c>
      <c r="B23" s="12" t="s">
        <v>49</v>
      </c>
      <c r="C23" s="2">
        <v>677</v>
      </c>
      <c r="D23" s="5">
        <v>250</v>
      </c>
      <c r="E23" s="10">
        <f t="shared" si="0"/>
        <v>169250</v>
      </c>
    </row>
    <row r="24" spans="1:5" x14ac:dyDescent="0.3">
      <c r="A24" s="2" t="s">
        <v>17</v>
      </c>
      <c r="B24" s="12" t="s">
        <v>49</v>
      </c>
      <c r="C24" s="2">
        <v>34</v>
      </c>
      <c r="D24" s="4">
        <v>55854.112699999998</v>
      </c>
      <c r="E24" s="10">
        <f t="shared" si="0"/>
        <v>1899039.8317999998</v>
      </c>
    </row>
    <row r="25" spans="1:5" x14ac:dyDescent="0.3">
      <c r="A25" s="2" t="s">
        <v>18</v>
      </c>
      <c r="B25" s="12" t="s">
        <v>57</v>
      </c>
      <c r="C25" s="2">
        <v>15</v>
      </c>
      <c r="D25" s="4">
        <v>2881.36</v>
      </c>
      <c r="E25" s="10">
        <f t="shared" si="0"/>
        <v>43220.4</v>
      </c>
    </row>
    <row r="26" spans="1:5" x14ac:dyDescent="0.3">
      <c r="A26" s="2" t="s">
        <v>19</v>
      </c>
      <c r="B26" s="12" t="s">
        <v>57</v>
      </c>
      <c r="C26" s="2">
        <v>463</v>
      </c>
      <c r="D26" s="4">
        <v>1664.74</v>
      </c>
      <c r="E26" s="10">
        <f t="shared" si="0"/>
        <v>770774.62</v>
      </c>
    </row>
    <row r="27" spans="1:5" x14ac:dyDescent="0.3">
      <c r="A27" s="2" t="s">
        <v>20</v>
      </c>
      <c r="B27" s="12" t="s">
        <v>57</v>
      </c>
      <c r="C27" s="2">
        <v>107</v>
      </c>
      <c r="D27" s="4">
        <v>1600</v>
      </c>
      <c r="E27" s="10">
        <f t="shared" si="0"/>
        <v>171200</v>
      </c>
    </row>
    <row r="28" spans="1:5" x14ac:dyDescent="0.3">
      <c r="A28" s="2" t="s">
        <v>60</v>
      </c>
      <c r="B28" s="12" t="s">
        <v>57</v>
      </c>
      <c r="C28" s="2">
        <v>115</v>
      </c>
      <c r="D28" s="4">
        <v>1694.92</v>
      </c>
      <c r="E28" s="10">
        <f t="shared" si="0"/>
        <v>194915.80000000002</v>
      </c>
    </row>
    <row r="29" spans="1:5" x14ac:dyDescent="0.3">
      <c r="A29" s="2" t="s">
        <v>61</v>
      </c>
      <c r="B29" s="12" t="s">
        <v>57</v>
      </c>
      <c r="C29" s="2">
        <v>135</v>
      </c>
      <c r="D29" s="4">
        <v>1457.68</v>
      </c>
      <c r="E29" s="10">
        <f t="shared" si="0"/>
        <v>196786.80000000002</v>
      </c>
    </row>
    <row r="30" spans="1:5" x14ac:dyDescent="0.3">
      <c r="A30" s="2" t="s">
        <v>21</v>
      </c>
      <c r="B30" s="12" t="s">
        <v>49</v>
      </c>
      <c r="C30" s="2">
        <v>153</v>
      </c>
      <c r="D30" s="4">
        <v>3750</v>
      </c>
      <c r="E30" s="10">
        <f t="shared" si="0"/>
        <v>573750</v>
      </c>
    </row>
    <row r="31" spans="1:5" x14ac:dyDescent="0.3">
      <c r="A31" s="2" t="s">
        <v>22</v>
      </c>
      <c r="B31" s="12" t="s">
        <v>49</v>
      </c>
      <c r="C31" s="2">
        <v>165</v>
      </c>
      <c r="D31" s="4">
        <v>147.49</v>
      </c>
      <c r="E31" s="10">
        <f t="shared" si="0"/>
        <v>24335.850000000002</v>
      </c>
    </row>
    <row r="32" spans="1:5" x14ac:dyDescent="0.3">
      <c r="A32" s="2" t="s">
        <v>23</v>
      </c>
      <c r="B32" s="12" t="s">
        <v>49</v>
      </c>
      <c r="C32" s="2">
        <v>32</v>
      </c>
      <c r="D32" s="4">
        <v>1271.19</v>
      </c>
      <c r="E32" s="10">
        <f t="shared" si="0"/>
        <v>40678.080000000002</v>
      </c>
    </row>
    <row r="33" spans="1:5" x14ac:dyDescent="0.3">
      <c r="A33" s="2" t="s">
        <v>24</v>
      </c>
      <c r="B33" s="12" t="s">
        <v>49</v>
      </c>
      <c r="C33" s="2">
        <v>27</v>
      </c>
      <c r="D33" s="4">
        <v>3000</v>
      </c>
      <c r="E33" s="10">
        <f t="shared" si="0"/>
        <v>81000</v>
      </c>
    </row>
    <row r="34" spans="1:5" x14ac:dyDescent="0.3">
      <c r="A34" s="2" t="s">
        <v>25</v>
      </c>
      <c r="B34" s="12" t="s">
        <v>49</v>
      </c>
      <c r="C34" s="2">
        <v>19</v>
      </c>
      <c r="D34" s="4">
        <v>6500</v>
      </c>
      <c r="E34" s="10">
        <f t="shared" si="0"/>
        <v>123500</v>
      </c>
    </row>
    <row r="35" spans="1:5" x14ac:dyDescent="0.3">
      <c r="A35" s="2" t="s">
        <v>26</v>
      </c>
      <c r="B35" s="12" t="s">
        <v>59</v>
      </c>
      <c r="C35" s="2">
        <v>1200</v>
      </c>
      <c r="D35" s="4">
        <v>1629</v>
      </c>
      <c r="E35" s="10">
        <f t="shared" si="0"/>
        <v>1954800</v>
      </c>
    </row>
    <row r="36" spans="1:5" x14ac:dyDescent="0.3">
      <c r="A36" s="2" t="s">
        <v>27</v>
      </c>
      <c r="B36" s="12" t="s">
        <v>49</v>
      </c>
      <c r="C36" s="2">
        <v>121</v>
      </c>
      <c r="D36" s="4">
        <v>5500</v>
      </c>
      <c r="E36" s="10">
        <f t="shared" si="0"/>
        <v>665500</v>
      </c>
    </row>
    <row r="37" spans="1:5" x14ac:dyDescent="0.3">
      <c r="A37" s="2" t="s">
        <v>40</v>
      </c>
      <c r="B37" s="12" t="s">
        <v>49</v>
      </c>
      <c r="C37" s="2">
        <v>65</v>
      </c>
      <c r="D37" s="4">
        <v>6200</v>
      </c>
      <c r="E37" s="10">
        <f t="shared" si="0"/>
        <v>403000</v>
      </c>
    </row>
    <row r="38" spans="1:5" x14ac:dyDescent="0.3">
      <c r="A38" s="2" t="s">
        <v>39</v>
      </c>
      <c r="B38" s="12" t="s">
        <v>49</v>
      </c>
      <c r="C38" s="2">
        <v>61</v>
      </c>
      <c r="D38" s="4">
        <v>6200</v>
      </c>
      <c r="E38" s="10">
        <f t="shared" si="0"/>
        <v>378200</v>
      </c>
    </row>
    <row r="39" spans="1:5" x14ac:dyDescent="0.3">
      <c r="A39" s="2" t="s">
        <v>28</v>
      </c>
      <c r="B39" s="12" t="s">
        <v>59</v>
      </c>
      <c r="C39" s="2">
        <v>11</v>
      </c>
      <c r="D39" s="4">
        <v>13604.4</v>
      </c>
      <c r="E39" s="10">
        <f t="shared" si="0"/>
        <v>149648.4</v>
      </c>
    </row>
    <row r="40" spans="1:5" x14ac:dyDescent="0.3">
      <c r="A40" s="2" t="s">
        <v>29</v>
      </c>
      <c r="B40" s="12" t="s">
        <v>59</v>
      </c>
      <c r="C40" s="2">
        <v>1640</v>
      </c>
      <c r="D40" s="4">
        <v>5500</v>
      </c>
      <c r="E40" s="10">
        <f t="shared" si="0"/>
        <v>9020000</v>
      </c>
    </row>
    <row r="41" spans="1:5" x14ac:dyDescent="0.3">
      <c r="A41" s="2" t="s">
        <v>30</v>
      </c>
      <c r="B41" s="12" t="s">
        <v>49</v>
      </c>
      <c r="C41" s="2">
        <v>235</v>
      </c>
      <c r="D41" s="4">
        <v>4000</v>
      </c>
      <c r="E41" s="10">
        <f t="shared" si="0"/>
        <v>940000</v>
      </c>
    </row>
    <row r="42" spans="1:5" x14ac:dyDescent="0.3">
      <c r="A42" s="2" t="s">
        <v>31</v>
      </c>
      <c r="B42" s="12" t="s">
        <v>49</v>
      </c>
      <c r="C42" s="2">
        <v>9254</v>
      </c>
      <c r="D42" s="4">
        <v>250</v>
      </c>
      <c r="E42" s="10">
        <f t="shared" si="0"/>
        <v>2313500</v>
      </c>
    </row>
    <row r="43" spans="1:5" x14ac:dyDescent="0.3">
      <c r="A43" s="2" t="s">
        <v>45</v>
      </c>
      <c r="B43" s="12" t="s">
        <v>49</v>
      </c>
      <c r="C43" s="2">
        <v>442</v>
      </c>
      <c r="D43" s="4">
        <v>5500</v>
      </c>
      <c r="E43" s="10">
        <f t="shared" si="0"/>
        <v>2431000</v>
      </c>
    </row>
    <row r="44" spans="1:5" x14ac:dyDescent="0.3">
      <c r="A44" s="2" t="s">
        <v>46</v>
      </c>
      <c r="B44" s="12" t="s">
        <v>49</v>
      </c>
      <c r="C44" s="2">
        <v>357</v>
      </c>
      <c r="D44" s="4">
        <v>9000</v>
      </c>
      <c r="E44" s="10">
        <f t="shared" si="0"/>
        <v>3213000</v>
      </c>
    </row>
    <row r="45" spans="1:5" x14ac:dyDescent="0.3">
      <c r="A45" s="2" t="s">
        <v>47</v>
      </c>
      <c r="B45" s="12" t="s">
        <v>49</v>
      </c>
      <c r="C45" s="2">
        <v>255</v>
      </c>
      <c r="D45" s="4">
        <v>17500</v>
      </c>
      <c r="E45" s="10">
        <f t="shared" si="0"/>
        <v>4462500</v>
      </c>
    </row>
    <row r="46" spans="1:5" x14ac:dyDescent="0.3">
      <c r="A46" s="2" t="s">
        <v>32</v>
      </c>
      <c r="B46" s="12" t="s">
        <v>49</v>
      </c>
      <c r="C46" s="2">
        <v>23</v>
      </c>
      <c r="D46" s="4">
        <v>23000</v>
      </c>
      <c r="E46" s="10">
        <f t="shared" si="0"/>
        <v>529000</v>
      </c>
    </row>
    <row r="47" spans="1:5" x14ac:dyDescent="0.3">
      <c r="A47" s="2" t="s">
        <v>33</v>
      </c>
      <c r="B47" s="12" t="s">
        <v>49</v>
      </c>
      <c r="C47" s="2">
        <v>125</v>
      </c>
      <c r="D47" s="4">
        <v>8474.58</v>
      </c>
      <c r="E47" s="10">
        <f t="shared" si="0"/>
        <v>1059322.5</v>
      </c>
    </row>
    <row r="48" spans="1:5" x14ac:dyDescent="0.3">
      <c r="A48" s="2" t="s">
        <v>34</v>
      </c>
      <c r="B48" s="12" t="s">
        <v>49</v>
      </c>
      <c r="C48" s="2">
        <v>99</v>
      </c>
      <c r="D48" s="4">
        <v>25000</v>
      </c>
      <c r="E48" s="10">
        <f t="shared" si="0"/>
        <v>2475000</v>
      </c>
    </row>
    <row r="49" spans="1:5" x14ac:dyDescent="0.3">
      <c r="A49" s="2" t="s">
        <v>42</v>
      </c>
      <c r="B49" s="12" t="s">
        <v>49</v>
      </c>
      <c r="C49" s="2">
        <v>10</v>
      </c>
      <c r="D49" s="4">
        <v>50847.46</v>
      </c>
      <c r="E49" s="10">
        <f t="shared" si="0"/>
        <v>508474.6</v>
      </c>
    </row>
    <row r="50" spans="1:5" x14ac:dyDescent="0.3">
      <c r="A50" s="2" t="s">
        <v>35</v>
      </c>
      <c r="B50" s="12" t="s">
        <v>59</v>
      </c>
      <c r="C50" s="2">
        <v>280</v>
      </c>
      <c r="D50" s="4">
        <v>1150</v>
      </c>
      <c r="E50" s="10">
        <f t="shared" si="0"/>
        <v>322000</v>
      </c>
    </row>
    <row r="51" spans="1:5" x14ac:dyDescent="0.3">
      <c r="A51" s="2" t="s">
        <v>36</v>
      </c>
      <c r="B51" s="12" t="s">
        <v>59</v>
      </c>
      <c r="C51" s="2">
        <v>14</v>
      </c>
      <c r="D51" s="4">
        <v>16101.7</v>
      </c>
      <c r="E51" s="10">
        <f t="shared" si="0"/>
        <v>225423.80000000002</v>
      </c>
    </row>
    <row r="52" spans="1:5" x14ac:dyDescent="0.3">
      <c r="A52" s="2" t="s">
        <v>37</v>
      </c>
      <c r="B52" s="12" t="s">
        <v>49</v>
      </c>
      <c r="C52" s="2">
        <v>17</v>
      </c>
      <c r="D52" s="4">
        <v>32855.360000000001</v>
      </c>
      <c r="E52" s="10">
        <f t="shared" si="0"/>
        <v>558541.12</v>
      </c>
    </row>
    <row r="53" spans="1:5" x14ac:dyDescent="0.3">
      <c r="A53" s="2" t="s">
        <v>38</v>
      </c>
      <c r="B53" s="12" t="s">
        <v>49</v>
      </c>
      <c r="C53" s="2">
        <v>38</v>
      </c>
      <c r="D53" s="4">
        <v>4237.29</v>
      </c>
      <c r="E53" s="10">
        <f t="shared" si="0"/>
        <v>161017.01999999999</v>
      </c>
    </row>
    <row r="54" spans="1:5" x14ac:dyDescent="0.3">
      <c r="A54" s="2" t="s">
        <v>43</v>
      </c>
      <c r="B54" s="12" t="s">
        <v>49</v>
      </c>
      <c r="C54" s="2">
        <v>38</v>
      </c>
      <c r="D54" s="4">
        <v>4051</v>
      </c>
      <c r="E54" s="10">
        <f t="shared" si="0"/>
        <v>153938</v>
      </c>
    </row>
    <row r="55" spans="1:5" x14ac:dyDescent="0.3">
      <c r="A55" s="2" t="s">
        <v>44</v>
      </c>
      <c r="B55" s="12" t="s">
        <v>49</v>
      </c>
      <c r="C55" s="2">
        <v>38</v>
      </c>
      <c r="D55" s="4">
        <v>4051</v>
      </c>
      <c r="E55" s="10">
        <f t="shared" si="0"/>
        <v>153938</v>
      </c>
    </row>
    <row r="56" spans="1:5" x14ac:dyDescent="0.3">
      <c r="A56" s="2" t="s">
        <v>54</v>
      </c>
      <c r="B56" s="12" t="s">
        <v>49</v>
      </c>
      <c r="C56" s="2">
        <v>106</v>
      </c>
      <c r="D56" s="4">
        <v>423.73</v>
      </c>
      <c r="E56" s="10">
        <f t="shared" si="0"/>
        <v>44915.380000000005</v>
      </c>
    </row>
    <row r="57" spans="1:5" x14ac:dyDescent="0.3">
      <c r="A57" s="2" t="s">
        <v>53</v>
      </c>
      <c r="B57" s="12" t="s">
        <v>49</v>
      </c>
      <c r="C57" s="2">
        <v>35</v>
      </c>
      <c r="D57" s="4">
        <v>5084.58</v>
      </c>
      <c r="E57" s="10">
        <f t="shared" si="0"/>
        <v>177960.3</v>
      </c>
    </row>
    <row r="58" spans="1:5" x14ac:dyDescent="0.3">
      <c r="A58" s="2" t="s">
        <v>55</v>
      </c>
      <c r="B58" s="12" t="s">
        <v>49</v>
      </c>
      <c r="C58" s="2">
        <v>50</v>
      </c>
      <c r="D58" s="4">
        <v>15000</v>
      </c>
      <c r="E58" s="10">
        <f t="shared" si="0"/>
        <v>750000</v>
      </c>
    </row>
    <row r="59" spans="1:5" x14ac:dyDescent="0.3">
      <c r="A59" s="2" t="s">
        <v>3</v>
      </c>
      <c r="B59" s="12" t="s">
        <v>51</v>
      </c>
      <c r="C59" s="2">
        <v>40</v>
      </c>
      <c r="D59" s="4">
        <v>27157.360000000001</v>
      </c>
      <c r="E59" s="10">
        <f t="shared" si="0"/>
        <v>1086294.3999999999</v>
      </c>
    </row>
    <row r="60" spans="1:5" x14ac:dyDescent="0.3">
      <c r="A60" s="2" t="s">
        <v>67</v>
      </c>
      <c r="B60" s="12" t="s">
        <v>66</v>
      </c>
      <c r="C60" s="2">
        <v>8</v>
      </c>
      <c r="D60" s="4">
        <v>779300</v>
      </c>
      <c r="E60" s="10">
        <f t="shared" si="0"/>
        <v>6234400</v>
      </c>
    </row>
    <row r="61" spans="1:5" x14ac:dyDescent="0.3">
      <c r="A61" s="2" t="s">
        <v>4</v>
      </c>
      <c r="B61" s="12" t="s">
        <v>51</v>
      </c>
      <c r="C61" s="2">
        <v>40</v>
      </c>
      <c r="D61" s="6">
        <v>57055.56</v>
      </c>
      <c r="E61" s="10">
        <f t="shared" si="0"/>
        <v>2282222.4</v>
      </c>
    </row>
    <row r="62" spans="1:5" x14ac:dyDescent="0.3">
      <c r="A62" s="2" t="s">
        <v>56</v>
      </c>
      <c r="B62" s="12" t="s">
        <v>49</v>
      </c>
      <c r="C62" s="2">
        <v>16</v>
      </c>
      <c r="D62" s="4">
        <v>23728.81</v>
      </c>
      <c r="E62" s="10">
        <f t="shared" si="0"/>
        <v>379660.96</v>
      </c>
    </row>
    <row r="63" spans="1:5" x14ac:dyDescent="0.3">
      <c r="A63" s="2" t="s">
        <v>64</v>
      </c>
      <c r="B63" s="12" t="s">
        <v>49</v>
      </c>
      <c r="C63" s="2">
        <v>6</v>
      </c>
      <c r="D63" s="4">
        <v>1694.42</v>
      </c>
      <c r="E63" s="10">
        <f t="shared" si="0"/>
        <v>10166.52</v>
      </c>
    </row>
    <row r="64" spans="1:5" x14ac:dyDescent="0.3">
      <c r="A64" s="2"/>
      <c r="B64" s="12"/>
      <c r="C64" s="2"/>
      <c r="D64" s="4"/>
      <c r="E64" s="31">
        <f>SUBTOTAL(9,E5:E63)</f>
        <v>104214937.37179998</v>
      </c>
    </row>
    <row r="65" spans="1:5" ht="18" x14ac:dyDescent="0.35">
      <c r="A65" s="28" t="s">
        <v>230</v>
      </c>
      <c r="B65" s="12"/>
      <c r="C65" s="2"/>
      <c r="D65" s="4"/>
      <c r="E65" s="10">
        <f t="shared" si="0"/>
        <v>0</v>
      </c>
    </row>
    <row r="66" spans="1:5" x14ac:dyDescent="0.3">
      <c r="A66" s="2" t="s">
        <v>68</v>
      </c>
      <c r="B66" s="12" t="s">
        <v>69</v>
      </c>
      <c r="C66" s="2">
        <v>250</v>
      </c>
      <c r="D66" s="7">
        <v>3220</v>
      </c>
      <c r="E66" s="10">
        <f t="shared" si="0"/>
        <v>805000</v>
      </c>
    </row>
    <row r="67" spans="1:5" x14ac:dyDescent="0.3">
      <c r="A67" s="2" t="s">
        <v>237</v>
      </c>
      <c r="B67" s="12" t="s">
        <v>71</v>
      </c>
      <c r="C67" s="2">
        <v>500</v>
      </c>
      <c r="D67" s="7">
        <v>4900</v>
      </c>
      <c r="E67" s="10">
        <f t="shared" si="0"/>
        <v>2450000</v>
      </c>
    </row>
    <row r="68" spans="1:5" x14ac:dyDescent="0.3">
      <c r="A68" s="2" t="s">
        <v>70</v>
      </c>
      <c r="B68" s="12" t="s">
        <v>71</v>
      </c>
      <c r="C68" s="2">
        <v>200</v>
      </c>
      <c r="D68" s="7">
        <v>2250</v>
      </c>
      <c r="E68" s="10">
        <f t="shared" si="0"/>
        <v>450000</v>
      </c>
    </row>
    <row r="69" spans="1:5" x14ac:dyDescent="0.3">
      <c r="A69" s="2" t="s">
        <v>165</v>
      </c>
      <c r="B69" s="12" t="s">
        <v>71</v>
      </c>
      <c r="C69" s="2">
        <v>100</v>
      </c>
      <c r="D69" s="7">
        <v>2335</v>
      </c>
      <c r="E69" s="10">
        <f t="shared" si="0"/>
        <v>233500</v>
      </c>
    </row>
    <row r="70" spans="1:5" x14ac:dyDescent="0.3">
      <c r="A70" s="2" t="s">
        <v>72</v>
      </c>
      <c r="B70" s="12" t="s">
        <v>69</v>
      </c>
      <c r="C70" s="2">
        <v>60</v>
      </c>
      <c r="D70" s="7">
        <v>2100</v>
      </c>
      <c r="E70" s="10">
        <f t="shared" ref="E70:E133" si="1">D70*C70</f>
        <v>126000</v>
      </c>
    </row>
    <row r="71" spans="1:5" x14ac:dyDescent="0.3">
      <c r="A71" s="2" t="s">
        <v>74</v>
      </c>
      <c r="B71" s="12" t="s">
        <v>69</v>
      </c>
      <c r="C71" s="2">
        <v>2</v>
      </c>
      <c r="D71" s="7">
        <v>67800</v>
      </c>
      <c r="E71" s="10">
        <f t="shared" si="1"/>
        <v>135600</v>
      </c>
    </row>
    <row r="72" spans="1:5" x14ac:dyDescent="0.3">
      <c r="A72" s="2" t="s">
        <v>75</v>
      </c>
      <c r="B72" s="12" t="s">
        <v>69</v>
      </c>
      <c r="C72" s="2">
        <v>4</v>
      </c>
      <c r="D72" s="7">
        <v>97500</v>
      </c>
      <c r="E72" s="10">
        <f t="shared" si="1"/>
        <v>390000</v>
      </c>
    </row>
    <row r="73" spans="1:5" x14ac:dyDescent="0.3">
      <c r="A73" s="2" t="s">
        <v>76</v>
      </c>
      <c r="B73" s="12" t="s">
        <v>69</v>
      </c>
      <c r="C73" s="2">
        <v>15</v>
      </c>
      <c r="D73" s="7">
        <v>12700</v>
      </c>
      <c r="E73" s="10">
        <f t="shared" si="1"/>
        <v>190500</v>
      </c>
    </row>
    <row r="74" spans="1:5" x14ac:dyDescent="0.3">
      <c r="A74" s="2" t="s">
        <v>77</v>
      </c>
      <c r="B74" s="12" t="s">
        <v>84</v>
      </c>
      <c r="C74" s="2">
        <v>1200</v>
      </c>
      <c r="D74" s="7">
        <v>190</v>
      </c>
      <c r="E74" s="10">
        <f t="shared" si="1"/>
        <v>228000</v>
      </c>
    </row>
    <row r="75" spans="1:5" x14ac:dyDescent="0.3">
      <c r="A75" s="2" t="s">
        <v>78</v>
      </c>
      <c r="B75" s="12" t="s">
        <v>69</v>
      </c>
      <c r="C75" s="2">
        <v>30</v>
      </c>
      <c r="D75" s="7">
        <v>10000</v>
      </c>
      <c r="E75" s="10">
        <f t="shared" si="1"/>
        <v>300000</v>
      </c>
    </row>
    <row r="76" spans="1:5" x14ac:dyDescent="0.3">
      <c r="A76" s="2" t="s">
        <v>79</v>
      </c>
      <c r="B76" s="12" t="s">
        <v>69</v>
      </c>
      <c r="C76" s="2">
        <v>30</v>
      </c>
      <c r="D76" s="7">
        <v>10000</v>
      </c>
      <c r="E76" s="10">
        <f t="shared" si="1"/>
        <v>300000</v>
      </c>
    </row>
    <row r="77" spans="1:5" x14ac:dyDescent="0.3">
      <c r="A77" s="2" t="s">
        <v>80</v>
      </c>
      <c r="B77" s="12" t="s">
        <v>84</v>
      </c>
      <c r="C77" s="2">
        <v>1000</v>
      </c>
      <c r="D77" s="7">
        <v>3700</v>
      </c>
      <c r="E77" s="10">
        <f t="shared" si="1"/>
        <v>3700000</v>
      </c>
    </row>
    <row r="78" spans="1:5" x14ac:dyDescent="0.3">
      <c r="A78" s="2" t="s">
        <v>81</v>
      </c>
      <c r="B78" s="12" t="s">
        <v>84</v>
      </c>
      <c r="C78" s="2">
        <v>1000</v>
      </c>
      <c r="D78" s="7">
        <v>4200</v>
      </c>
      <c r="E78" s="10">
        <f t="shared" si="1"/>
        <v>4200000</v>
      </c>
    </row>
    <row r="79" spans="1:5" x14ac:dyDescent="0.3">
      <c r="A79" s="2" t="s">
        <v>82</v>
      </c>
      <c r="B79" s="12" t="s">
        <v>84</v>
      </c>
      <c r="C79" s="2">
        <v>560</v>
      </c>
      <c r="D79" s="7">
        <v>4600</v>
      </c>
      <c r="E79" s="10">
        <f t="shared" si="1"/>
        <v>2576000</v>
      </c>
    </row>
    <row r="80" spans="1:5" x14ac:dyDescent="0.3">
      <c r="A80" s="2" t="s">
        <v>83</v>
      </c>
      <c r="B80" s="12" t="s">
        <v>84</v>
      </c>
      <c r="C80" s="2">
        <v>500</v>
      </c>
      <c r="D80" s="7">
        <v>5000</v>
      </c>
      <c r="E80" s="10">
        <f t="shared" si="1"/>
        <v>2500000</v>
      </c>
    </row>
    <row r="81" spans="1:5" x14ac:dyDescent="0.3">
      <c r="A81" s="2" t="s">
        <v>85</v>
      </c>
      <c r="B81" s="12" t="s">
        <v>69</v>
      </c>
      <c r="C81" s="2">
        <v>10</v>
      </c>
      <c r="D81" s="4">
        <v>115000</v>
      </c>
      <c r="E81" s="10">
        <f t="shared" si="1"/>
        <v>1150000</v>
      </c>
    </row>
    <row r="82" spans="1:5" x14ac:dyDescent="0.3">
      <c r="A82" s="2" t="s">
        <v>166</v>
      </c>
      <c r="B82" s="12" t="s">
        <v>69</v>
      </c>
      <c r="C82" s="2">
        <v>30</v>
      </c>
      <c r="D82" s="4">
        <v>28000</v>
      </c>
      <c r="E82" s="10">
        <f t="shared" si="1"/>
        <v>840000</v>
      </c>
    </row>
    <row r="83" spans="1:5" x14ac:dyDescent="0.3">
      <c r="A83" s="2" t="s">
        <v>110</v>
      </c>
      <c r="B83" s="12" t="s">
        <v>69</v>
      </c>
      <c r="C83" s="2">
        <v>30</v>
      </c>
      <c r="D83" s="4">
        <v>14400</v>
      </c>
      <c r="E83" s="10">
        <f t="shared" si="1"/>
        <v>432000</v>
      </c>
    </row>
    <row r="84" spans="1:5" x14ac:dyDescent="0.3">
      <c r="A84" s="2" t="s">
        <v>111</v>
      </c>
      <c r="B84" s="12" t="s">
        <v>69</v>
      </c>
      <c r="C84" s="2">
        <v>30</v>
      </c>
      <c r="D84" s="4">
        <v>16000</v>
      </c>
      <c r="E84" s="10">
        <f t="shared" si="1"/>
        <v>480000</v>
      </c>
    </row>
    <row r="85" spans="1:5" x14ac:dyDescent="0.3">
      <c r="A85" s="2" t="s">
        <v>112</v>
      </c>
      <c r="B85" s="12" t="s">
        <v>69</v>
      </c>
      <c r="C85" s="2">
        <v>3</v>
      </c>
      <c r="D85" s="4">
        <v>21760</v>
      </c>
      <c r="E85" s="10">
        <f t="shared" si="1"/>
        <v>65280</v>
      </c>
    </row>
    <row r="86" spans="1:5" x14ac:dyDescent="0.3">
      <c r="A86" s="2" t="s">
        <v>113</v>
      </c>
      <c r="B86" s="12" t="s">
        <v>69</v>
      </c>
      <c r="C86" s="2">
        <v>2</v>
      </c>
      <c r="D86" s="4">
        <v>17220</v>
      </c>
      <c r="E86" s="10">
        <f t="shared" si="1"/>
        <v>34440</v>
      </c>
    </row>
    <row r="87" spans="1:5" x14ac:dyDescent="0.3">
      <c r="A87" s="2" t="s">
        <v>114</v>
      </c>
      <c r="B87" s="12" t="s">
        <v>69</v>
      </c>
      <c r="C87" s="2">
        <v>2</v>
      </c>
      <c r="D87" s="4">
        <v>688800</v>
      </c>
      <c r="E87" s="10">
        <f t="shared" si="1"/>
        <v>1377600</v>
      </c>
    </row>
    <row r="88" spans="1:5" x14ac:dyDescent="0.3">
      <c r="A88" s="2" t="s">
        <v>115</v>
      </c>
      <c r="B88" s="12" t="s">
        <v>69</v>
      </c>
      <c r="C88" s="2">
        <v>2</v>
      </c>
      <c r="D88" s="4">
        <v>8160000</v>
      </c>
      <c r="E88" s="10">
        <f t="shared" si="1"/>
        <v>16320000</v>
      </c>
    </row>
    <row r="89" spans="1:5" x14ac:dyDescent="0.3">
      <c r="A89" s="2" t="s">
        <v>116</v>
      </c>
      <c r="B89" s="12" t="s">
        <v>69</v>
      </c>
      <c r="C89" s="2">
        <v>2</v>
      </c>
      <c r="D89" s="4">
        <v>4320000</v>
      </c>
      <c r="E89" s="10">
        <f t="shared" si="1"/>
        <v>8640000</v>
      </c>
    </row>
    <row r="90" spans="1:5" x14ac:dyDescent="0.3">
      <c r="A90" s="2" t="s">
        <v>117</v>
      </c>
      <c r="B90" s="12" t="s">
        <v>69</v>
      </c>
      <c r="C90" s="2">
        <v>2</v>
      </c>
      <c r="D90" s="4">
        <v>1170080</v>
      </c>
      <c r="E90" s="10">
        <f t="shared" si="1"/>
        <v>2340160</v>
      </c>
    </row>
    <row r="91" spans="1:5" x14ac:dyDescent="0.3">
      <c r="A91" s="2" t="s">
        <v>118</v>
      </c>
      <c r="B91" s="12" t="s">
        <v>69</v>
      </c>
      <c r="C91" s="2">
        <v>3</v>
      </c>
      <c r="D91" s="4"/>
      <c r="E91" s="10">
        <f t="shared" si="1"/>
        <v>0</v>
      </c>
    </row>
    <row r="92" spans="1:5" x14ac:dyDescent="0.3">
      <c r="A92" s="2" t="s">
        <v>119</v>
      </c>
      <c r="B92" s="12" t="s">
        <v>69</v>
      </c>
      <c r="C92" s="2">
        <v>2</v>
      </c>
      <c r="D92" s="4"/>
      <c r="E92" s="10">
        <f t="shared" si="1"/>
        <v>0</v>
      </c>
    </row>
    <row r="93" spans="1:5" x14ac:dyDescent="0.3">
      <c r="A93" s="2" t="s">
        <v>120</v>
      </c>
      <c r="B93" s="12" t="s">
        <v>69</v>
      </c>
      <c r="C93" s="2">
        <v>10</v>
      </c>
      <c r="D93" s="4">
        <v>36409</v>
      </c>
      <c r="E93" s="10">
        <f t="shared" si="1"/>
        <v>364090</v>
      </c>
    </row>
    <row r="94" spans="1:5" x14ac:dyDescent="0.3">
      <c r="A94" s="2" t="s">
        <v>121</v>
      </c>
      <c r="B94" s="12" t="s">
        <v>69</v>
      </c>
      <c r="C94" s="2">
        <v>12</v>
      </c>
      <c r="D94" s="4"/>
      <c r="E94" s="10">
        <f t="shared" si="1"/>
        <v>0</v>
      </c>
    </row>
    <row r="95" spans="1:5" x14ac:dyDescent="0.3">
      <c r="A95" s="2" t="s">
        <v>122</v>
      </c>
      <c r="B95" s="12" t="s">
        <v>69</v>
      </c>
      <c r="C95" s="2">
        <v>10</v>
      </c>
      <c r="D95" s="4"/>
      <c r="E95" s="10">
        <f t="shared" si="1"/>
        <v>0</v>
      </c>
    </row>
    <row r="96" spans="1:5" x14ac:dyDescent="0.3">
      <c r="A96" s="2" t="s">
        <v>123</v>
      </c>
      <c r="B96" s="12" t="s">
        <v>69</v>
      </c>
      <c r="C96" s="2">
        <v>1</v>
      </c>
      <c r="D96" s="4"/>
      <c r="E96" s="10">
        <f t="shared" si="1"/>
        <v>0</v>
      </c>
    </row>
    <row r="97" spans="1:5" x14ac:dyDescent="0.3">
      <c r="A97" s="2" t="s">
        <v>124</v>
      </c>
      <c r="B97" s="12" t="s">
        <v>69</v>
      </c>
      <c r="C97" s="2">
        <v>1</v>
      </c>
      <c r="D97" s="4"/>
      <c r="E97" s="10">
        <f t="shared" si="1"/>
        <v>0</v>
      </c>
    </row>
    <row r="98" spans="1:5" x14ac:dyDescent="0.3">
      <c r="A98" s="2" t="s">
        <v>125</v>
      </c>
      <c r="B98" s="12" t="s">
        <v>69</v>
      </c>
      <c r="C98" s="2">
        <v>1</v>
      </c>
      <c r="D98" s="4"/>
      <c r="E98" s="10">
        <f t="shared" si="1"/>
        <v>0</v>
      </c>
    </row>
    <row r="99" spans="1:5" x14ac:dyDescent="0.3">
      <c r="A99" s="2" t="s">
        <v>126</v>
      </c>
      <c r="B99" s="12" t="s">
        <v>69</v>
      </c>
      <c r="C99" s="2">
        <v>10</v>
      </c>
      <c r="D99" s="4">
        <v>62400</v>
      </c>
      <c r="E99" s="10">
        <f t="shared" si="1"/>
        <v>624000</v>
      </c>
    </row>
    <row r="100" spans="1:5" x14ac:dyDescent="0.3">
      <c r="A100" s="2" t="s">
        <v>127</v>
      </c>
      <c r="B100" s="12" t="s">
        <v>69</v>
      </c>
      <c r="C100" s="2">
        <v>30</v>
      </c>
      <c r="D100" s="4"/>
      <c r="E100" s="10">
        <f t="shared" si="1"/>
        <v>0</v>
      </c>
    </row>
    <row r="101" spans="1:5" x14ac:dyDescent="0.3">
      <c r="A101" s="2" t="s">
        <v>128</v>
      </c>
      <c r="B101" s="12" t="s">
        <v>69</v>
      </c>
      <c r="C101" s="2">
        <v>20</v>
      </c>
      <c r="D101" s="4">
        <v>61600</v>
      </c>
      <c r="E101" s="10">
        <f t="shared" si="1"/>
        <v>1232000</v>
      </c>
    </row>
    <row r="102" spans="1:5" x14ac:dyDescent="0.3">
      <c r="A102" s="2" t="s">
        <v>129</v>
      </c>
      <c r="B102" s="12" t="s">
        <v>69</v>
      </c>
      <c r="C102" s="2">
        <v>30</v>
      </c>
      <c r="D102" s="4">
        <v>60000</v>
      </c>
      <c r="E102" s="10">
        <f t="shared" si="1"/>
        <v>1800000</v>
      </c>
    </row>
    <row r="103" spans="1:5" x14ac:dyDescent="0.3">
      <c r="A103" s="2" t="s">
        <v>130</v>
      </c>
      <c r="B103" s="12" t="s">
        <v>69</v>
      </c>
      <c r="C103" s="2">
        <v>4</v>
      </c>
      <c r="D103" s="4">
        <v>201680</v>
      </c>
      <c r="E103" s="10">
        <f t="shared" si="1"/>
        <v>806720</v>
      </c>
    </row>
    <row r="104" spans="1:5" x14ac:dyDescent="0.3">
      <c r="A104" s="2" t="s">
        <v>131</v>
      </c>
      <c r="B104" s="12" t="s">
        <v>69</v>
      </c>
      <c r="C104" s="2">
        <v>7</v>
      </c>
      <c r="D104" s="4">
        <v>971680</v>
      </c>
      <c r="E104" s="10">
        <f t="shared" si="1"/>
        <v>6801760</v>
      </c>
    </row>
    <row r="105" spans="1:5" x14ac:dyDescent="0.3">
      <c r="A105" s="2" t="s">
        <v>132</v>
      </c>
      <c r="B105" s="12" t="s">
        <v>69</v>
      </c>
      <c r="C105" s="2">
        <v>100</v>
      </c>
      <c r="D105" s="4"/>
      <c r="E105" s="10">
        <f t="shared" si="1"/>
        <v>0</v>
      </c>
    </row>
    <row r="106" spans="1:5" x14ac:dyDescent="0.3">
      <c r="A106" s="2" t="s">
        <v>133</v>
      </c>
      <c r="B106" s="12" t="s">
        <v>69</v>
      </c>
      <c r="C106" s="2">
        <v>50</v>
      </c>
      <c r="D106" s="4"/>
      <c r="E106" s="10">
        <f t="shared" si="1"/>
        <v>0</v>
      </c>
    </row>
    <row r="107" spans="1:5" x14ac:dyDescent="0.3">
      <c r="A107" s="2" t="s">
        <v>134</v>
      </c>
      <c r="B107" s="12" t="s">
        <v>69</v>
      </c>
      <c r="C107" s="2">
        <v>4</v>
      </c>
      <c r="D107" s="4"/>
      <c r="E107" s="10">
        <f t="shared" si="1"/>
        <v>0</v>
      </c>
    </row>
    <row r="108" spans="1:5" x14ac:dyDescent="0.3">
      <c r="A108" s="2" t="s">
        <v>135</v>
      </c>
      <c r="B108" s="12" t="s">
        <v>69</v>
      </c>
      <c r="C108" s="2">
        <v>4</v>
      </c>
      <c r="D108" s="4"/>
      <c r="E108" s="10">
        <f t="shared" si="1"/>
        <v>0</v>
      </c>
    </row>
    <row r="109" spans="1:5" x14ac:dyDescent="0.3">
      <c r="A109" s="2" t="s">
        <v>136</v>
      </c>
      <c r="B109" s="12" t="s">
        <v>69</v>
      </c>
      <c r="C109" s="2">
        <v>4</v>
      </c>
      <c r="D109" s="4"/>
      <c r="E109" s="10">
        <f t="shared" si="1"/>
        <v>0</v>
      </c>
    </row>
    <row r="110" spans="1:5" x14ac:dyDescent="0.3">
      <c r="A110" s="2" t="s">
        <v>137</v>
      </c>
      <c r="B110" s="12" t="s">
        <v>69</v>
      </c>
      <c r="C110" s="2">
        <v>2</v>
      </c>
      <c r="D110" s="4"/>
      <c r="E110" s="10">
        <f t="shared" si="1"/>
        <v>0</v>
      </c>
    </row>
    <row r="111" spans="1:5" x14ac:dyDescent="0.3">
      <c r="A111" s="2" t="s">
        <v>119</v>
      </c>
      <c r="B111" s="12" t="s">
        <v>69</v>
      </c>
      <c r="C111" s="2">
        <v>2</v>
      </c>
      <c r="D111" s="4"/>
      <c r="E111" s="10">
        <f t="shared" si="1"/>
        <v>0</v>
      </c>
    </row>
    <row r="112" spans="1:5" x14ac:dyDescent="0.3">
      <c r="A112" s="2" t="s">
        <v>138</v>
      </c>
      <c r="B112" s="12" t="s">
        <v>69</v>
      </c>
      <c r="C112" s="2">
        <v>10</v>
      </c>
      <c r="D112" s="4"/>
      <c r="E112" s="10">
        <f t="shared" si="1"/>
        <v>0</v>
      </c>
    </row>
    <row r="113" spans="1:5" x14ac:dyDescent="0.3">
      <c r="A113" s="2" t="s">
        <v>139</v>
      </c>
      <c r="B113" s="12" t="s">
        <v>69</v>
      </c>
      <c r="C113" s="2">
        <v>30</v>
      </c>
      <c r="D113" s="4"/>
      <c r="E113" s="10">
        <f t="shared" si="1"/>
        <v>0</v>
      </c>
    </row>
    <row r="114" spans="1:5" x14ac:dyDescent="0.3">
      <c r="A114" s="2" t="s">
        <v>140</v>
      </c>
      <c r="B114" s="12" t="s">
        <v>69</v>
      </c>
      <c r="C114" s="2">
        <v>10</v>
      </c>
      <c r="D114" s="4"/>
      <c r="E114" s="10">
        <f t="shared" si="1"/>
        <v>0</v>
      </c>
    </row>
    <row r="115" spans="1:5" x14ac:dyDescent="0.3">
      <c r="A115" s="2" t="s">
        <v>141</v>
      </c>
      <c r="B115" s="12" t="s">
        <v>69</v>
      </c>
      <c r="C115" s="2">
        <v>4</v>
      </c>
      <c r="D115" s="4"/>
      <c r="E115" s="10">
        <f t="shared" si="1"/>
        <v>0</v>
      </c>
    </row>
    <row r="116" spans="1:5" x14ac:dyDescent="0.3">
      <c r="A116" s="2" t="s">
        <v>142</v>
      </c>
      <c r="B116" s="12" t="s">
        <v>69</v>
      </c>
      <c r="C116" s="2">
        <v>4</v>
      </c>
      <c r="D116" s="4"/>
      <c r="E116" s="10">
        <f t="shared" si="1"/>
        <v>0</v>
      </c>
    </row>
    <row r="117" spans="1:5" x14ac:dyDescent="0.3">
      <c r="A117" s="2" t="s">
        <v>143</v>
      </c>
      <c r="B117" s="12" t="s">
        <v>69</v>
      </c>
      <c r="C117" s="2">
        <v>5</v>
      </c>
      <c r="D117" s="4"/>
      <c r="E117" s="10">
        <f t="shared" si="1"/>
        <v>0</v>
      </c>
    </row>
    <row r="118" spans="1:5" x14ac:dyDescent="0.3">
      <c r="A118" s="2" t="s">
        <v>144</v>
      </c>
      <c r="B118" s="12" t="s">
        <v>69</v>
      </c>
      <c r="C118" s="2">
        <v>5</v>
      </c>
      <c r="D118" s="4"/>
      <c r="E118" s="10">
        <f t="shared" si="1"/>
        <v>0</v>
      </c>
    </row>
    <row r="119" spans="1:5" x14ac:dyDescent="0.3">
      <c r="A119" s="2" t="s">
        <v>145</v>
      </c>
      <c r="B119" s="12" t="s">
        <v>69</v>
      </c>
      <c r="C119" s="2">
        <v>10</v>
      </c>
      <c r="D119" s="4"/>
      <c r="E119" s="10">
        <f t="shared" si="1"/>
        <v>0</v>
      </c>
    </row>
    <row r="120" spans="1:5" x14ac:dyDescent="0.3">
      <c r="A120" s="2" t="s">
        <v>146</v>
      </c>
      <c r="B120" s="12" t="s">
        <v>69</v>
      </c>
      <c r="C120" s="2">
        <v>10</v>
      </c>
      <c r="D120" s="4"/>
      <c r="E120" s="10">
        <f t="shared" si="1"/>
        <v>0</v>
      </c>
    </row>
    <row r="121" spans="1:5" x14ac:dyDescent="0.3">
      <c r="A121" s="2" t="s">
        <v>147</v>
      </c>
      <c r="B121" s="12" t="s">
        <v>69</v>
      </c>
      <c r="C121" s="2">
        <v>8</v>
      </c>
      <c r="D121" s="4"/>
      <c r="E121" s="10">
        <f t="shared" si="1"/>
        <v>0</v>
      </c>
    </row>
    <row r="122" spans="1:5" x14ac:dyDescent="0.3">
      <c r="A122" s="2" t="s">
        <v>148</v>
      </c>
      <c r="B122" s="12" t="s">
        <v>69</v>
      </c>
      <c r="C122" s="2">
        <v>10</v>
      </c>
      <c r="D122" s="4">
        <v>30480</v>
      </c>
      <c r="E122" s="10">
        <f t="shared" si="1"/>
        <v>304800</v>
      </c>
    </row>
    <row r="123" spans="1:5" x14ac:dyDescent="0.3">
      <c r="A123" s="2" t="s">
        <v>149</v>
      </c>
      <c r="B123" s="12" t="s">
        <v>69</v>
      </c>
      <c r="C123" s="2">
        <v>10</v>
      </c>
      <c r="D123" s="4">
        <v>31040</v>
      </c>
      <c r="E123" s="10">
        <f t="shared" si="1"/>
        <v>310400</v>
      </c>
    </row>
    <row r="124" spans="1:5" x14ac:dyDescent="0.3">
      <c r="A124" s="2" t="s">
        <v>150</v>
      </c>
      <c r="B124" s="12" t="s">
        <v>69</v>
      </c>
      <c r="C124" s="2">
        <v>10</v>
      </c>
      <c r="D124" s="4">
        <v>28640</v>
      </c>
      <c r="E124" s="10">
        <f t="shared" si="1"/>
        <v>286400</v>
      </c>
    </row>
    <row r="125" spans="1:5" x14ac:dyDescent="0.3">
      <c r="A125" s="2" t="s">
        <v>151</v>
      </c>
      <c r="B125" s="12" t="s">
        <v>69</v>
      </c>
      <c r="C125" s="2">
        <v>10</v>
      </c>
      <c r="D125" s="4">
        <v>38480</v>
      </c>
      <c r="E125" s="10">
        <f t="shared" si="1"/>
        <v>384800</v>
      </c>
    </row>
    <row r="126" spans="1:5" x14ac:dyDescent="0.3">
      <c r="A126" s="2" t="s">
        <v>152</v>
      </c>
      <c r="B126" s="12" t="s">
        <v>69</v>
      </c>
      <c r="C126" s="2">
        <v>10</v>
      </c>
      <c r="D126" s="4">
        <v>38240</v>
      </c>
      <c r="E126" s="10">
        <f t="shared" si="1"/>
        <v>382400</v>
      </c>
    </row>
    <row r="127" spans="1:5" x14ac:dyDescent="0.3">
      <c r="A127" s="2" t="s">
        <v>153</v>
      </c>
      <c r="B127" s="12" t="s">
        <v>69</v>
      </c>
      <c r="C127" s="2">
        <v>12</v>
      </c>
      <c r="D127" s="4">
        <v>82222</v>
      </c>
      <c r="E127" s="10">
        <f t="shared" si="1"/>
        <v>986664</v>
      </c>
    </row>
    <row r="128" spans="1:5" x14ac:dyDescent="0.3">
      <c r="A128" s="2" t="s">
        <v>154</v>
      </c>
      <c r="B128" s="12" t="s">
        <v>69</v>
      </c>
      <c r="C128" s="2">
        <v>5</v>
      </c>
      <c r="D128" s="4">
        <v>25680</v>
      </c>
      <c r="E128" s="10">
        <f t="shared" si="1"/>
        <v>128400</v>
      </c>
    </row>
    <row r="129" spans="1:5" x14ac:dyDescent="0.3">
      <c r="A129" s="2" t="s">
        <v>155</v>
      </c>
      <c r="B129" s="12" t="s">
        <v>69</v>
      </c>
      <c r="C129" s="2">
        <v>6</v>
      </c>
      <c r="D129" s="4">
        <v>44096</v>
      </c>
      <c r="E129" s="10">
        <f t="shared" si="1"/>
        <v>264576</v>
      </c>
    </row>
    <row r="130" spans="1:5" x14ac:dyDescent="0.3">
      <c r="A130" s="2" t="s">
        <v>156</v>
      </c>
      <c r="B130" s="12" t="s">
        <v>69</v>
      </c>
      <c r="C130" s="2">
        <v>1</v>
      </c>
      <c r="D130" s="4"/>
      <c r="E130" s="10">
        <f t="shared" si="1"/>
        <v>0</v>
      </c>
    </row>
    <row r="131" spans="1:5" x14ac:dyDescent="0.3">
      <c r="A131" s="2" t="s">
        <v>157</v>
      </c>
      <c r="B131" s="12" t="s">
        <v>69</v>
      </c>
      <c r="C131" s="2">
        <v>1</v>
      </c>
      <c r="D131" s="4"/>
      <c r="E131" s="10">
        <f t="shared" si="1"/>
        <v>0</v>
      </c>
    </row>
    <row r="132" spans="1:5" x14ac:dyDescent="0.3">
      <c r="A132" s="2" t="s">
        <v>158</v>
      </c>
      <c r="B132" s="12" t="s">
        <v>69</v>
      </c>
      <c r="C132" s="2">
        <v>1</v>
      </c>
      <c r="D132" s="4"/>
      <c r="E132" s="10">
        <f t="shared" si="1"/>
        <v>0</v>
      </c>
    </row>
    <row r="133" spans="1:5" x14ac:dyDescent="0.3">
      <c r="A133" s="2" t="s">
        <v>159</v>
      </c>
      <c r="B133" s="12" t="s">
        <v>69</v>
      </c>
      <c r="C133" s="2">
        <v>4</v>
      </c>
      <c r="D133" s="4"/>
      <c r="E133" s="10">
        <f t="shared" si="1"/>
        <v>0</v>
      </c>
    </row>
    <row r="134" spans="1:5" x14ac:dyDescent="0.3">
      <c r="A134" s="2" t="s">
        <v>160</v>
      </c>
      <c r="B134" s="12" t="s">
        <v>69</v>
      </c>
      <c r="C134" s="2">
        <v>5</v>
      </c>
      <c r="D134" s="4"/>
      <c r="E134" s="10">
        <f t="shared" ref="E134:E197" si="2">D134*C134</f>
        <v>0</v>
      </c>
    </row>
    <row r="135" spans="1:5" x14ac:dyDescent="0.3">
      <c r="A135" s="2" t="s">
        <v>161</v>
      </c>
      <c r="B135" s="12" t="s">
        <v>69</v>
      </c>
      <c r="C135" s="2">
        <v>20</v>
      </c>
      <c r="D135" s="4"/>
      <c r="E135" s="10">
        <f t="shared" si="2"/>
        <v>0</v>
      </c>
    </row>
    <row r="136" spans="1:5" x14ac:dyDescent="0.3">
      <c r="A136" s="2" t="s">
        <v>162</v>
      </c>
      <c r="B136" s="12" t="s">
        <v>69</v>
      </c>
      <c r="C136" s="2">
        <v>20</v>
      </c>
      <c r="D136" s="4"/>
      <c r="E136" s="10">
        <f t="shared" si="2"/>
        <v>0</v>
      </c>
    </row>
    <row r="137" spans="1:5" x14ac:dyDescent="0.3">
      <c r="A137" s="2" t="s">
        <v>163</v>
      </c>
      <c r="B137" s="12" t="s">
        <v>69</v>
      </c>
      <c r="C137" s="2">
        <v>5</v>
      </c>
      <c r="D137" s="4"/>
      <c r="E137" s="10">
        <f t="shared" si="2"/>
        <v>0</v>
      </c>
    </row>
    <row r="138" spans="1:5" x14ac:dyDescent="0.3">
      <c r="A138" s="2" t="s">
        <v>164</v>
      </c>
      <c r="B138" s="12" t="s">
        <v>69</v>
      </c>
      <c r="C138" s="2">
        <v>4</v>
      </c>
      <c r="D138" s="4"/>
      <c r="E138" s="10">
        <f t="shared" si="2"/>
        <v>0</v>
      </c>
    </row>
    <row r="139" spans="1:5" x14ac:dyDescent="0.3">
      <c r="A139" s="8" t="s">
        <v>86</v>
      </c>
      <c r="B139" s="16" t="s">
        <v>73</v>
      </c>
      <c r="C139" s="22">
        <v>200</v>
      </c>
      <c r="D139" s="4">
        <v>5084</v>
      </c>
      <c r="E139" s="10">
        <f t="shared" si="2"/>
        <v>1016800</v>
      </c>
    </row>
    <row r="140" spans="1:5" x14ac:dyDescent="0.3">
      <c r="A140" s="9" t="s">
        <v>88</v>
      </c>
      <c r="B140" s="16" t="s">
        <v>73</v>
      </c>
      <c r="C140" s="9">
        <v>20</v>
      </c>
      <c r="D140" s="4">
        <v>63559</v>
      </c>
      <c r="E140" s="10">
        <f t="shared" si="2"/>
        <v>1271180</v>
      </c>
    </row>
    <row r="141" spans="1:5" x14ac:dyDescent="0.3">
      <c r="A141" s="9" t="s">
        <v>87</v>
      </c>
      <c r="B141" s="16" t="s">
        <v>73</v>
      </c>
      <c r="C141" s="9">
        <v>30</v>
      </c>
      <c r="D141" s="4">
        <v>21610</v>
      </c>
      <c r="E141" s="10">
        <f t="shared" si="2"/>
        <v>648300</v>
      </c>
    </row>
    <row r="142" spans="1:5" x14ac:dyDescent="0.3">
      <c r="A142" s="9" t="s">
        <v>89</v>
      </c>
      <c r="B142" s="16" t="s">
        <v>73</v>
      </c>
      <c r="C142" s="9">
        <v>20</v>
      </c>
      <c r="D142" s="4">
        <v>58474</v>
      </c>
      <c r="E142" s="10">
        <f t="shared" si="2"/>
        <v>1169480</v>
      </c>
    </row>
    <row r="143" spans="1:5" x14ac:dyDescent="0.3">
      <c r="A143" s="9" t="s">
        <v>90</v>
      </c>
      <c r="B143" s="16" t="s">
        <v>73</v>
      </c>
      <c r="C143" s="9">
        <v>30</v>
      </c>
      <c r="D143" s="4">
        <v>25000</v>
      </c>
      <c r="E143" s="10">
        <f t="shared" si="2"/>
        <v>750000</v>
      </c>
    </row>
    <row r="144" spans="1:5" x14ac:dyDescent="0.3">
      <c r="A144" s="9" t="s">
        <v>91</v>
      </c>
      <c r="B144" s="16" t="s">
        <v>73</v>
      </c>
      <c r="C144" s="9">
        <v>5</v>
      </c>
      <c r="D144" s="4">
        <v>92327</v>
      </c>
      <c r="E144" s="10">
        <f t="shared" si="2"/>
        <v>461635</v>
      </c>
    </row>
    <row r="145" spans="1:5" x14ac:dyDescent="0.3">
      <c r="A145" s="9" t="s">
        <v>92</v>
      </c>
      <c r="B145" s="16" t="s">
        <v>73</v>
      </c>
      <c r="C145" s="9">
        <v>10</v>
      </c>
      <c r="D145" s="4">
        <v>69491</v>
      </c>
      <c r="E145" s="10">
        <f t="shared" si="2"/>
        <v>694910</v>
      </c>
    </row>
    <row r="146" spans="1:5" x14ac:dyDescent="0.3">
      <c r="A146" s="9" t="s">
        <v>93</v>
      </c>
      <c r="B146" s="16" t="s">
        <v>73</v>
      </c>
      <c r="C146" s="9">
        <v>10</v>
      </c>
      <c r="D146" s="4">
        <v>95762</v>
      </c>
      <c r="E146" s="10">
        <f t="shared" si="2"/>
        <v>957620</v>
      </c>
    </row>
    <row r="147" spans="1:5" x14ac:dyDescent="0.3">
      <c r="A147" s="9" t="s">
        <v>94</v>
      </c>
      <c r="B147" s="16" t="s">
        <v>73</v>
      </c>
      <c r="C147" s="9">
        <v>5</v>
      </c>
      <c r="D147" s="4">
        <v>95762</v>
      </c>
      <c r="E147" s="10">
        <f t="shared" si="2"/>
        <v>478810</v>
      </c>
    </row>
    <row r="148" spans="1:5" x14ac:dyDescent="0.3">
      <c r="A148" s="9" t="s">
        <v>95</v>
      </c>
      <c r="B148" s="16" t="s">
        <v>73</v>
      </c>
      <c r="C148" s="9">
        <v>20</v>
      </c>
      <c r="D148" s="4">
        <v>847</v>
      </c>
      <c r="E148" s="10">
        <f t="shared" si="2"/>
        <v>16940</v>
      </c>
    </row>
    <row r="149" spans="1:5" x14ac:dyDescent="0.3">
      <c r="A149" s="9" t="s">
        <v>96</v>
      </c>
      <c r="B149" s="16" t="s">
        <v>73</v>
      </c>
      <c r="C149" s="9">
        <v>50</v>
      </c>
      <c r="D149" s="4">
        <v>677</v>
      </c>
      <c r="E149" s="10">
        <f t="shared" si="2"/>
        <v>33850</v>
      </c>
    </row>
    <row r="150" spans="1:5" x14ac:dyDescent="0.3">
      <c r="A150" s="9" t="s">
        <v>97</v>
      </c>
      <c r="B150" s="16" t="s">
        <v>73</v>
      </c>
      <c r="C150" s="9">
        <v>50</v>
      </c>
      <c r="D150" s="4">
        <v>1355</v>
      </c>
      <c r="E150" s="10">
        <f t="shared" si="2"/>
        <v>67750</v>
      </c>
    </row>
    <row r="151" spans="1:5" x14ac:dyDescent="0.3">
      <c r="A151" s="9" t="s">
        <v>98</v>
      </c>
      <c r="B151" s="16" t="s">
        <v>73</v>
      </c>
      <c r="C151" s="9">
        <v>50</v>
      </c>
      <c r="D151" s="4">
        <v>1016</v>
      </c>
      <c r="E151" s="10">
        <f t="shared" si="2"/>
        <v>50800</v>
      </c>
    </row>
    <row r="152" spans="1:5" x14ac:dyDescent="0.3">
      <c r="A152" s="9" t="s">
        <v>99</v>
      </c>
      <c r="B152" s="16" t="s">
        <v>73</v>
      </c>
      <c r="C152" s="9">
        <v>20</v>
      </c>
      <c r="D152" s="4">
        <v>700</v>
      </c>
      <c r="E152" s="10">
        <f t="shared" si="2"/>
        <v>14000</v>
      </c>
    </row>
    <row r="153" spans="1:5" x14ac:dyDescent="0.3">
      <c r="A153" s="9" t="s">
        <v>100</v>
      </c>
      <c r="B153" s="16" t="s">
        <v>73</v>
      </c>
      <c r="C153" s="9">
        <v>20</v>
      </c>
      <c r="D153" s="4">
        <v>508</v>
      </c>
      <c r="E153" s="10">
        <f t="shared" si="2"/>
        <v>10160</v>
      </c>
    </row>
    <row r="154" spans="1:5" x14ac:dyDescent="0.3">
      <c r="A154" s="9" t="s">
        <v>101</v>
      </c>
      <c r="B154" s="16" t="s">
        <v>73</v>
      </c>
      <c r="C154" s="9">
        <v>6</v>
      </c>
      <c r="D154" s="4">
        <v>29661</v>
      </c>
      <c r="E154" s="10">
        <f t="shared" si="2"/>
        <v>177966</v>
      </c>
    </row>
    <row r="155" spans="1:5" x14ac:dyDescent="0.3">
      <c r="A155" s="9" t="s">
        <v>102</v>
      </c>
      <c r="B155" s="16" t="s">
        <v>73</v>
      </c>
      <c r="C155" s="9">
        <v>6</v>
      </c>
      <c r="D155" s="4">
        <v>38135</v>
      </c>
      <c r="E155" s="10">
        <f t="shared" si="2"/>
        <v>228810</v>
      </c>
    </row>
    <row r="156" spans="1:5" x14ac:dyDescent="0.3">
      <c r="A156" s="9" t="s">
        <v>103</v>
      </c>
      <c r="B156" s="16" t="s">
        <v>73</v>
      </c>
      <c r="C156" s="9">
        <v>12</v>
      </c>
      <c r="D156" s="4">
        <v>5084</v>
      </c>
      <c r="E156" s="10">
        <f t="shared" si="2"/>
        <v>61008</v>
      </c>
    </row>
    <row r="157" spans="1:5" x14ac:dyDescent="0.3">
      <c r="A157" s="9" t="s">
        <v>104</v>
      </c>
      <c r="B157" s="16" t="s">
        <v>73</v>
      </c>
      <c r="C157" s="9">
        <v>12</v>
      </c>
      <c r="D157" s="4">
        <v>5084</v>
      </c>
      <c r="E157" s="10">
        <f t="shared" si="2"/>
        <v>61008</v>
      </c>
    </row>
    <row r="158" spans="1:5" x14ac:dyDescent="0.3">
      <c r="A158" s="9" t="s">
        <v>105</v>
      </c>
      <c r="B158" s="16" t="s">
        <v>73</v>
      </c>
      <c r="C158" s="9">
        <v>3</v>
      </c>
      <c r="D158" s="4">
        <v>420000</v>
      </c>
      <c r="E158" s="10">
        <f t="shared" si="2"/>
        <v>1260000</v>
      </c>
    </row>
    <row r="159" spans="1:5" x14ac:dyDescent="0.3">
      <c r="A159" s="9" t="s">
        <v>106</v>
      </c>
      <c r="B159" s="16" t="s">
        <v>73</v>
      </c>
      <c r="C159" s="9">
        <v>3</v>
      </c>
      <c r="D159" s="4">
        <v>491525</v>
      </c>
      <c r="E159" s="10">
        <f t="shared" si="2"/>
        <v>1474575</v>
      </c>
    </row>
    <row r="160" spans="1:5" x14ac:dyDescent="0.3">
      <c r="A160" s="9" t="s">
        <v>107</v>
      </c>
      <c r="B160" s="16" t="s">
        <v>73</v>
      </c>
      <c r="C160" s="9">
        <v>4</v>
      </c>
      <c r="D160" s="4">
        <v>23728</v>
      </c>
      <c r="E160" s="10">
        <f t="shared" si="2"/>
        <v>94912</v>
      </c>
    </row>
    <row r="161" spans="1:5" x14ac:dyDescent="0.3">
      <c r="A161" s="9" t="s">
        <v>108</v>
      </c>
      <c r="B161" s="16" t="s">
        <v>73</v>
      </c>
      <c r="C161" s="9">
        <v>2</v>
      </c>
      <c r="D161" s="4">
        <v>177966</v>
      </c>
      <c r="E161" s="10">
        <f t="shared" si="2"/>
        <v>355932</v>
      </c>
    </row>
    <row r="162" spans="1:5" x14ac:dyDescent="0.3">
      <c r="A162" s="9" t="s">
        <v>109</v>
      </c>
      <c r="B162" s="17" t="s">
        <v>73</v>
      </c>
      <c r="C162" s="9">
        <v>3</v>
      </c>
      <c r="D162" s="4">
        <v>305084</v>
      </c>
      <c r="E162" s="10">
        <f t="shared" si="2"/>
        <v>915252</v>
      </c>
    </row>
    <row r="163" spans="1:5" ht="18" x14ac:dyDescent="0.35">
      <c r="A163" s="28" t="s">
        <v>232</v>
      </c>
      <c r="B163" s="12"/>
      <c r="C163" s="2"/>
      <c r="D163" s="2"/>
      <c r="E163" s="10">
        <f t="shared" si="2"/>
        <v>0</v>
      </c>
    </row>
    <row r="164" spans="1:5" x14ac:dyDescent="0.3">
      <c r="A164" s="21" t="s">
        <v>168</v>
      </c>
      <c r="B164" s="18" t="s">
        <v>169</v>
      </c>
      <c r="C164" s="19">
        <v>30</v>
      </c>
      <c r="D164" s="19">
        <v>9000</v>
      </c>
      <c r="E164" s="10">
        <f t="shared" si="2"/>
        <v>270000</v>
      </c>
    </row>
    <row r="165" spans="1:5" x14ac:dyDescent="0.3">
      <c r="A165" s="21" t="s">
        <v>170</v>
      </c>
      <c r="B165" s="16" t="s">
        <v>171</v>
      </c>
      <c r="C165" s="9">
        <v>60</v>
      </c>
      <c r="D165" s="9">
        <v>5500</v>
      </c>
      <c r="E165" s="10">
        <f t="shared" si="2"/>
        <v>330000</v>
      </c>
    </row>
    <row r="166" spans="1:5" x14ac:dyDescent="0.3">
      <c r="A166" s="21" t="s">
        <v>172</v>
      </c>
      <c r="B166" s="16" t="s">
        <v>173</v>
      </c>
      <c r="C166" s="9">
        <v>5</v>
      </c>
      <c r="D166" s="9">
        <v>2000</v>
      </c>
      <c r="E166" s="10">
        <f t="shared" si="2"/>
        <v>10000</v>
      </c>
    </row>
    <row r="167" spans="1:5" x14ac:dyDescent="0.3">
      <c r="A167" s="21" t="s">
        <v>174</v>
      </c>
      <c r="B167" s="16" t="s">
        <v>173</v>
      </c>
      <c r="C167" s="9">
        <v>100</v>
      </c>
      <c r="D167" s="9">
        <v>2000</v>
      </c>
      <c r="E167" s="10">
        <f t="shared" si="2"/>
        <v>200000</v>
      </c>
    </row>
    <row r="168" spans="1:5" x14ac:dyDescent="0.3">
      <c r="A168" s="21" t="s">
        <v>175</v>
      </c>
      <c r="B168" s="16" t="s">
        <v>169</v>
      </c>
      <c r="C168" s="9">
        <v>3</v>
      </c>
      <c r="D168" s="9">
        <v>9600</v>
      </c>
      <c r="E168" s="10">
        <f t="shared" si="2"/>
        <v>28800</v>
      </c>
    </row>
    <row r="169" spans="1:5" x14ac:dyDescent="0.3">
      <c r="A169" s="21" t="s">
        <v>176</v>
      </c>
      <c r="B169" s="16" t="s">
        <v>171</v>
      </c>
      <c r="C169" s="9">
        <v>3</v>
      </c>
      <c r="D169" s="9">
        <v>8000</v>
      </c>
      <c r="E169" s="10">
        <f t="shared" si="2"/>
        <v>24000</v>
      </c>
    </row>
    <row r="170" spans="1:5" x14ac:dyDescent="0.3">
      <c r="A170" s="21" t="s">
        <v>177</v>
      </c>
      <c r="B170" s="16" t="s">
        <v>178</v>
      </c>
      <c r="C170" s="9">
        <v>30</v>
      </c>
      <c r="D170" s="9">
        <v>2000</v>
      </c>
      <c r="E170" s="10">
        <f t="shared" si="2"/>
        <v>60000</v>
      </c>
    </row>
    <row r="171" spans="1:5" x14ac:dyDescent="0.3">
      <c r="A171" s="21" t="s">
        <v>179</v>
      </c>
      <c r="B171" s="16" t="s">
        <v>69</v>
      </c>
      <c r="C171" s="9">
        <v>8</v>
      </c>
      <c r="D171" s="9">
        <v>13000</v>
      </c>
      <c r="E171" s="10">
        <f t="shared" si="2"/>
        <v>104000</v>
      </c>
    </row>
    <row r="172" spans="1:5" x14ac:dyDescent="0.3">
      <c r="A172" s="21" t="s">
        <v>180</v>
      </c>
      <c r="B172" s="16" t="s">
        <v>169</v>
      </c>
      <c r="C172" s="9">
        <v>12</v>
      </c>
      <c r="D172" s="9">
        <v>2500</v>
      </c>
      <c r="E172" s="10">
        <f t="shared" si="2"/>
        <v>30000</v>
      </c>
    </row>
    <row r="173" spans="1:5" x14ac:dyDescent="0.3">
      <c r="A173" s="21" t="s">
        <v>181</v>
      </c>
      <c r="B173" s="16" t="s">
        <v>73</v>
      </c>
      <c r="C173" s="9">
        <v>2</v>
      </c>
      <c r="D173" s="9">
        <v>35000</v>
      </c>
      <c r="E173" s="10">
        <f t="shared" si="2"/>
        <v>70000</v>
      </c>
    </row>
    <row r="174" spans="1:5" x14ac:dyDescent="0.3">
      <c r="A174" s="21" t="s">
        <v>182</v>
      </c>
      <c r="B174" s="16" t="s">
        <v>69</v>
      </c>
      <c r="C174" s="9">
        <v>2</v>
      </c>
      <c r="D174" s="9">
        <v>9000</v>
      </c>
      <c r="E174" s="10">
        <f t="shared" si="2"/>
        <v>18000</v>
      </c>
    </row>
    <row r="175" spans="1:5" x14ac:dyDescent="0.3">
      <c r="A175" s="21" t="s">
        <v>183</v>
      </c>
      <c r="B175" s="16" t="s">
        <v>73</v>
      </c>
      <c r="C175" s="9">
        <v>400</v>
      </c>
      <c r="D175" s="9">
        <v>400</v>
      </c>
      <c r="E175" s="10">
        <f t="shared" si="2"/>
        <v>160000</v>
      </c>
    </row>
    <row r="176" spans="1:5" x14ac:dyDescent="0.3">
      <c r="A176" s="21" t="s">
        <v>184</v>
      </c>
      <c r="B176" s="16" t="s">
        <v>69</v>
      </c>
      <c r="C176" s="9">
        <v>20</v>
      </c>
      <c r="D176" s="9">
        <v>2000</v>
      </c>
      <c r="E176" s="10">
        <f t="shared" si="2"/>
        <v>40000</v>
      </c>
    </row>
    <row r="177" spans="1:5" x14ac:dyDescent="0.3">
      <c r="A177" s="21" t="s">
        <v>185</v>
      </c>
      <c r="B177" s="16" t="s">
        <v>69</v>
      </c>
      <c r="C177" s="9">
        <v>15</v>
      </c>
      <c r="D177" s="9">
        <v>2000</v>
      </c>
      <c r="E177" s="10">
        <f t="shared" si="2"/>
        <v>30000</v>
      </c>
    </row>
    <row r="178" spans="1:5" x14ac:dyDescent="0.3">
      <c r="A178" s="21" t="s">
        <v>186</v>
      </c>
      <c r="B178" s="16" t="s">
        <v>69</v>
      </c>
      <c r="C178" s="9">
        <v>3</v>
      </c>
      <c r="D178" s="9">
        <v>3000</v>
      </c>
      <c r="E178" s="10">
        <f t="shared" si="2"/>
        <v>9000</v>
      </c>
    </row>
    <row r="179" spans="1:5" x14ac:dyDescent="0.3">
      <c r="A179" s="21" t="s">
        <v>187</v>
      </c>
      <c r="B179" s="16" t="s">
        <v>69</v>
      </c>
      <c r="C179" s="9">
        <v>15</v>
      </c>
      <c r="D179" s="9">
        <v>3000</v>
      </c>
      <c r="E179" s="10">
        <f t="shared" si="2"/>
        <v>45000</v>
      </c>
    </row>
    <row r="180" spans="1:5" x14ac:dyDescent="0.3">
      <c r="A180" s="21" t="s">
        <v>188</v>
      </c>
      <c r="B180" s="16" t="s">
        <v>169</v>
      </c>
      <c r="C180" s="9">
        <v>4</v>
      </c>
      <c r="D180" s="9">
        <v>2000</v>
      </c>
      <c r="E180" s="10">
        <f t="shared" si="2"/>
        <v>8000</v>
      </c>
    </row>
    <row r="181" spans="1:5" x14ac:dyDescent="0.3">
      <c r="A181" s="21" t="s">
        <v>189</v>
      </c>
      <c r="B181" s="16" t="s">
        <v>190</v>
      </c>
      <c r="C181" s="9">
        <v>2</v>
      </c>
      <c r="D181" s="9">
        <v>14000</v>
      </c>
      <c r="E181" s="10">
        <f t="shared" si="2"/>
        <v>28000</v>
      </c>
    </row>
    <row r="182" spans="1:5" x14ac:dyDescent="0.3">
      <c r="A182" s="21" t="s">
        <v>191</v>
      </c>
      <c r="B182" s="16" t="s">
        <v>69</v>
      </c>
      <c r="C182" s="9">
        <v>5</v>
      </c>
      <c r="D182" s="9">
        <v>1000</v>
      </c>
      <c r="E182" s="10">
        <f t="shared" si="2"/>
        <v>5000</v>
      </c>
    </row>
    <row r="183" spans="1:5" x14ac:dyDescent="0.3">
      <c r="A183" s="21" t="s">
        <v>192</v>
      </c>
      <c r="B183" s="16" t="s">
        <v>193</v>
      </c>
      <c r="C183" s="9">
        <v>3</v>
      </c>
      <c r="D183" s="9">
        <v>1500</v>
      </c>
      <c r="E183" s="10">
        <f t="shared" si="2"/>
        <v>4500</v>
      </c>
    </row>
    <row r="184" spans="1:5" x14ac:dyDescent="0.3">
      <c r="A184" s="21" t="s">
        <v>194</v>
      </c>
      <c r="B184" s="16" t="s">
        <v>193</v>
      </c>
      <c r="C184" s="9">
        <v>1</v>
      </c>
      <c r="D184" s="9">
        <v>1500</v>
      </c>
      <c r="E184" s="10">
        <f t="shared" si="2"/>
        <v>1500</v>
      </c>
    </row>
    <row r="185" spans="1:5" x14ac:dyDescent="0.3">
      <c r="A185" s="21" t="s">
        <v>195</v>
      </c>
      <c r="B185" s="16" t="s">
        <v>193</v>
      </c>
      <c r="C185" s="9">
        <v>2</v>
      </c>
      <c r="D185" s="9">
        <v>1000</v>
      </c>
      <c r="E185" s="10">
        <f t="shared" si="2"/>
        <v>2000</v>
      </c>
    </row>
    <row r="186" spans="1:5" x14ac:dyDescent="0.3">
      <c r="A186" s="21" t="s">
        <v>196</v>
      </c>
      <c r="B186" s="16" t="s">
        <v>69</v>
      </c>
      <c r="C186" s="9">
        <v>25</v>
      </c>
      <c r="D186" s="9">
        <v>2000</v>
      </c>
      <c r="E186" s="10">
        <f t="shared" si="2"/>
        <v>50000</v>
      </c>
    </row>
    <row r="187" spans="1:5" x14ac:dyDescent="0.3">
      <c r="A187" s="21" t="s">
        <v>197</v>
      </c>
      <c r="B187" s="16" t="s">
        <v>69</v>
      </c>
      <c r="C187" s="9">
        <v>5</v>
      </c>
      <c r="D187" s="9">
        <v>600</v>
      </c>
      <c r="E187" s="10">
        <f t="shared" si="2"/>
        <v>3000</v>
      </c>
    </row>
    <row r="188" spans="1:5" x14ac:dyDescent="0.3">
      <c r="A188" s="21" t="s">
        <v>198</v>
      </c>
      <c r="B188" s="16" t="s">
        <v>69</v>
      </c>
      <c r="C188" s="9">
        <v>10</v>
      </c>
      <c r="D188" s="9">
        <v>2000</v>
      </c>
      <c r="E188" s="10">
        <f t="shared" si="2"/>
        <v>20000</v>
      </c>
    </row>
    <row r="189" spans="1:5" x14ac:dyDescent="0.3">
      <c r="A189" s="21" t="s">
        <v>199</v>
      </c>
      <c r="B189" s="16" t="s">
        <v>69</v>
      </c>
      <c r="C189" s="9">
        <v>5</v>
      </c>
      <c r="D189" s="9">
        <v>2000</v>
      </c>
      <c r="E189" s="10">
        <f t="shared" si="2"/>
        <v>10000</v>
      </c>
    </row>
    <row r="190" spans="1:5" x14ac:dyDescent="0.3">
      <c r="A190" s="21" t="s">
        <v>200</v>
      </c>
      <c r="B190" s="16" t="s">
        <v>69</v>
      </c>
      <c r="C190" s="9">
        <v>5</v>
      </c>
      <c r="D190" s="9">
        <v>1500</v>
      </c>
      <c r="E190" s="10">
        <f t="shared" si="2"/>
        <v>7500</v>
      </c>
    </row>
    <row r="191" spans="1:5" x14ac:dyDescent="0.3">
      <c r="A191" s="21" t="s">
        <v>201</v>
      </c>
      <c r="B191" s="16" t="s">
        <v>193</v>
      </c>
      <c r="C191" s="9">
        <v>1</v>
      </c>
      <c r="D191" s="9">
        <v>2000</v>
      </c>
      <c r="E191" s="10">
        <f t="shared" si="2"/>
        <v>2000</v>
      </c>
    </row>
    <row r="192" spans="1:5" x14ac:dyDescent="0.3">
      <c r="A192" s="21" t="s">
        <v>202</v>
      </c>
      <c r="B192" s="16" t="s">
        <v>69</v>
      </c>
      <c r="C192" s="9">
        <v>4</v>
      </c>
      <c r="D192" s="9">
        <v>6000</v>
      </c>
      <c r="E192" s="10">
        <f t="shared" si="2"/>
        <v>24000</v>
      </c>
    </row>
    <row r="193" spans="1:5" x14ac:dyDescent="0.3">
      <c r="A193" s="21" t="s">
        <v>203</v>
      </c>
      <c r="B193" s="16" t="s">
        <v>69</v>
      </c>
      <c r="C193" s="9">
        <v>30</v>
      </c>
      <c r="D193" s="9">
        <v>500</v>
      </c>
      <c r="E193" s="10">
        <f t="shared" si="2"/>
        <v>15000</v>
      </c>
    </row>
    <row r="194" spans="1:5" x14ac:dyDescent="0.3">
      <c r="A194" s="21" t="s">
        <v>204</v>
      </c>
      <c r="B194" s="16" t="s">
        <v>169</v>
      </c>
      <c r="C194" s="9">
        <v>2</v>
      </c>
      <c r="D194" s="9">
        <v>8500</v>
      </c>
      <c r="E194" s="10">
        <f t="shared" si="2"/>
        <v>17000</v>
      </c>
    </row>
    <row r="195" spans="1:5" x14ac:dyDescent="0.3">
      <c r="A195" s="21" t="s">
        <v>205</v>
      </c>
      <c r="B195" s="16" t="s">
        <v>169</v>
      </c>
      <c r="C195" s="9">
        <v>2</v>
      </c>
      <c r="D195" s="9">
        <v>5000</v>
      </c>
      <c r="E195" s="10">
        <f t="shared" si="2"/>
        <v>10000</v>
      </c>
    </row>
    <row r="196" spans="1:5" x14ac:dyDescent="0.3">
      <c r="A196" s="21" t="s">
        <v>206</v>
      </c>
      <c r="B196" s="16" t="s">
        <v>169</v>
      </c>
      <c r="C196" s="9">
        <v>2</v>
      </c>
      <c r="D196" s="9">
        <v>3600</v>
      </c>
      <c r="E196" s="10">
        <f t="shared" si="2"/>
        <v>7200</v>
      </c>
    </row>
    <row r="197" spans="1:5" x14ac:dyDescent="0.3">
      <c r="A197" s="21" t="s">
        <v>207</v>
      </c>
      <c r="B197" s="16" t="s">
        <v>193</v>
      </c>
      <c r="C197" s="9">
        <v>1</v>
      </c>
      <c r="D197" s="9">
        <v>5000</v>
      </c>
      <c r="E197" s="10">
        <f t="shared" si="2"/>
        <v>5000</v>
      </c>
    </row>
    <row r="198" spans="1:5" x14ac:dyDescent="0.3">
      <c r="A198" s="21" t="s">
        <v>208</v>
      </c>
      <c r="B198" s="16" t="s">
        <v>73</v>
      </c>
      <c r="C198" s="9">
        <v>4</v>
      </c>
      <c r="D198" s="9">
        <v>12000</v>
      </c>
      <c r="E198" s="10">
        <f t="shared" ref="E198:E217" si="3">D198*C198</f>
        <v>48000</v>
      </c>
    </row>
    <row r="199" spans="1:5" x14ac:dyDescent="0.3">
      <c r="A199" s="21" t="s">
        <v>209</v>
      </c>
      <c r="B199" s="16" t="s">
        <v>169</v>
      </c>
      <c r="C199" s="9">
        <v>10</v>
      </c>
      <c r="D199" s="9">
        <v>2000</v>
      </c>
      <c r="E199" s="10">
        <f t="shared" si="3"/>
        <v>20000</v>
      </c>
    </row>
    <row r="200" spans="1:5" x14ac:dyDescent="0.3">
      <c r="A200" s="21" t="s">
        <v>210</v>
      </c>
      <c r="B200" s="16" t="s">
        <v>73</v>
      </c>
      <c r="C200" s="9">
        <v>10</v>
      </c>
      <c r="D200" s="9">
        <v>5000</v>
      </c>
      <c r="E200" s="10">
        <f t="shared" si="3"/>
        <v>50000</v>
      </c>
    </row>
    <row r="201" spans="1:5" x14ac:dyDescent="0.3">
      <c r="A201" s="21" t="s">
        <v>211</v>
      </c>
      <c r="B201" s="16" t="s">
        <v>169</v>
      </c>
      <c r="C201" s="9">
        <v>2</v>
      </c>
      <c r="D201" s="9">
        <v>3000</v>
      </c>
      <c r="E201" s="10">
        <f t="shared" si="3"/>
        <v>6000</v>
      </c>
    </row>
    <row r="202" spans="1:5" x14ac:dyDescent="0.3">
      <c r="A202" s="21" t="s">
        <v>212</v>
      </c>
      <c r="B202" s="16" t="s">
        <v>69</v>
      </c>
      <c r="C202" s="9">
        <v>10</v>
      </c>
      <c r="D202" s="9">
        <v>2000</v>
      </c>
      <c r="E202" s="10">
        <f t="shared" si="3"/>
        <v>20000</v>
      </c>
    </row>
    <row r="203" spans="1:5" x14ac:dyDescent="0.3">
      <c r="A203" s="21" t="s">
        <v>213</v>
      </c>
      <c r="B203" s="16" t="s">
        <v>69</v>
      </c>
      <c r="C203" s="9">
        <v>5</v>
      </c>
      <c r="D203" s="9">
        <v>500</v>
      </c>
      <c r="E203" s="10">
        <f t="shared" si="3"/>
        <v>2500</v>
      </c>
    </row>
    <row r="204" spans="1:5" x14ac:dyDescent="0.3">
      <c r="A204" s="21" t="s">
        <v>214</v>
      </c>
      <c r="B204" s="16" t="s">
        <v>69</v>
      </c>
      <c r="C204" s="9">
        <v>5</v>
      </c>
      <c r="D204" s="9">
        <v>300</v>
      </c>
      <c r="E204" s="10">
        <f t="shared" si="3"/>
        <v>1500</v>
      </c>
    </row>
    <row r="205" spans="1:5" x14ac:dyDescent="0.3">
      <c r="A205" s="21" t="s">
        <v>215</v>
      </c>
      <c r="B205" s="16" t="s">
        <v>69</v>
      </c>
      <c r="C205" s="9">
        <v>4</v>
      </c>
      <c r="D205" s="9">
        <v>6000</v>
      </c>
      <c r="E205" s="10">
        <f t="shared" si="3"/>
        <v>24000</v>
      </c>
    </row>
    <row r="206" spans="1:5" x14ac:dyDescent="0.3">
      <c r="A206" s="21" t="s">
        <v>216</v>
      </c>
      <c r="B206" s="13" t="s">
        <v>73</v>
      </c>
      <c r="C206" s="9">
        <v>5</v>
      </c>
      <c r="D206" s="9">
        <v>20000</v>
      </c>
      <c r="E206" s="10">
        <f t="shared" si="3"/>
        <v>100000</v>
      </c>
    </row>
    <row r="207" spans="1:5" x14ac:dyDescent="0.3">
      <c r="A207" s="19" t="s">
        <v>217</v>
      </c>
      <c r="B207" s="14" t="s">
        <v>49</v>
      </c>
      <c r="C207" s="19">
        <v>8</v>
      </c>
      <c r="D207" s="23">
        <v>12000</v>
      </c>
      <c r="E207" s="10">
        <f t="shared" si="3"/>
        <v>96000</v>
      </c>
    </row>
    <row r="208" spans="1:5" x14ac:dyDescent="0.3">
      <c r="A208" s="9" t="s">
        <v>218</v>
      </c>
      <c r="B208" s="13" t="s">
        <v>49</v>
      </c>
      <c r="C208" s="9">
        <v>8</v>
      </c>
      <c r="D208" s="11">
        <v>12000</v>
      </c>
      <c r="E208" s="10">
        <f t="shared" si="3"/>
        <v>96000</v>
      </c>
    </row>
    <row r="209" spans="1:8" x14ac:dyDescent="0.3">
      <c r="A209" s="9" t="s">
        <v>219</v>
      </c>
      <c r="B209" s="13" t="s">
        <v>49</v>
      </c>
      <c r="C209" s="9">
        <v>8</v>
      </c>
      <c r="D209" s="11">
        <v>8000</v>
      </c>
      <c r="E209" s="10">
        <f t="shared" si="3"/>
        <v>64000</v>
      </c>
    </row>
    <row r="210" spans="1:8" x14ac:dyDescent="0.3">
      <c r="A210" s="9" t="s">
        <v>220</v>
      </c>
      <c r="B210" s="13" t="s">
        <v>49</v>
      </c>
      <c r="C210" s="9">
        <v>8</v>
      </c>
      <c r="D210" s="11">
        <v>8000</v>
      </c>
      <c r="E210" s="10">
        <f t="shared" si="3"/>
        <v>64000</v>
      </c>
    </row>
    <row r="211" spans="1:8" x14ac:dyDescent="0.3">
      <c r="A211" s="9" t="s">
        <v>221</v>
      </c>
      <c r="B211" s="13" t="s">
        <v>49</v>
      </c>
      <c r="C211" s="9">
        <v>8</v>
      </c>
      <c r="D211" s="11">
        <v>12000</v>
      </c>
      <c r="E211" s="10">
        <f t="shared" si="3"/>
        <v>96000</v>
      </c>
    </row>
    <row r="212" spans="1:8" x14ac:dyDescent="0.3">
      <c r="A212" s="9" t="s">
        <v>222</v>
      </c>
      <c r="B212" s="13" t="s">
        <v>49</v>
      </c>
      <c r="C212" s="9">
        <v>8</v>
      </c>
      <c r="D212" s="11">
        <v>20835</v>
      </c>
      <c r="E212" s="10">
        <f t="shared" si="3"/>
        <v>166680</v>
      </c>
    </row>
    <row r="213" spans="1:8" x14ac:dyDescent="0.3">
      <c r="A213" s="9" t="s">
        <v>223</v>
      </c>
      <c r="B213" s="13" t="s">
        <v>49</v>
      </c>
      <c r="C213" s="9">
        <v>8</v>
      </c>
      <c r="D213" s="11">
        <v>26391</v>
      </c>
      <c r="E213" s="10">
        <f t="shared" si="3"/>
        <v>211128</v>
      </c>
    </row>
    <row r="214" spans="1:8" x14ac:dyDescent="0.3">
      <c r="A214" s="9" t="s">
        <v>224</v>
      </c>
      <c r="B214" s="13" t="s">
        <v>49</v>
      </c>
      <c r="C214" s="9">
        <v>2</v>
      </c>
      <c r="D214" s="11">
        <v>347250</v>
      </c>
      <c r="E214" s="10">
        <f t="shared" si="3"/>
        <v>694500</v>
      </c>
    </row>
    <row r="215" spans="1:8" x14ac:dyDescent="0.3">
      <c r="A215" s="9" t="s">
        <v>225</v>
      </c>
      <c r="B215" s="13" t="s">
        <v>49</v>
      </c>
      <c r="C215" s="9">
        <v>6</v>
      </c>
      <c r="D215" s="11">
        <v>17501</v>
      </c>
      <c r="E215" s="10">
        <f t="shared" si="3"/>
        <v>105006</v>
      </c>
    </row>
    <row r="216" spans="1:8" x14ac:dyDescent="0.3">
      <c r="A216" s="9" t="s">
        <v>226</v>
      </c>
      <c r="B216" s="13" t="s">
        <v>49</v>
      </c>
      <c r="C216" s="9">
        <v>80</v>
      </c>
      <c r="D216" s="11">
        <v>2778</v>
      </c>
      <c r="E216" s="10">
        <f t="shared" si="3"/>
        <v>222240</v>
      </c>
    </row>
    <row r="217" spans="1:8" x14ac:dyDescent="0.3">
      <c r="A217" s="9" t="s">
        <v>227</v>
      </c>
      <c r="B217" s="13" t="s">
        <v>49</v>
      </c>
      <c r="C217" s="9">
        <v>6</v>
      </c>
      <c r="D217" s="11">
        <v>76395</v>
      </c>
      <c r="E217" s="10">
        <f t="shared" si="3"/>
        <v>458370</v>
      </c>
      <c r="H217" s="32" t="e">
        <f>#REF!</f>
        <v>#REF!</v>
      </c>
    </row>
    <row r="218" spans="1:8" x14ac:dyDescent="0.3">
      <c r="E218" s="15">
        <f>SUBTOTAL(9,E5:E217)</f>
        <v>185622149.37179998</v>
      </c>
      <c r="H218" s="32" t="e">
        <f>#REF!</f>
        <v>#REF!</v>
      </c>
    </row>
    <row r="219" spans="1:8" x14ac:dyDescent="0.3">
      <c r="H219" s="32" t="e">
        <f>#REF!</f>
        <v>#REF!</v>
      </c>
    </row>
    <row r="220" spans="1:8" x14ac:dyDescent="0.3">
      <c r="H220" s="32" t="e">
        <f>#REF!</f>
        <v>#REF!</v>
      </c>
    </row>
    <row r="221" spans="1:8" x14ac:dyDescent="0.3">
      <c r="H221" s="32" t="e">
        <f>#REF!</f>
        <v>#REF!</v>
      </c>
    </row>
    <row r="222" spans="1:8" x14ac:dyDescent="0.3">
      <c r="H222" s="32" t="e">
        <f>SUM(H217:H221)</f>
        <v>#REF!</v>
      </c>
    </row>
    <row r="223" spans="1:8" x14ac:dyDescent="0.3">
      <c r="C223" s="32" t="e">
        <f>H222/1448</f>
        <v>#REF!</v>
      </c>
    </row>
    <row r="224" spans="1:8" x14ac:dyDescent="0.3">
      <c r="G224" s="32" t="e">
        <f>H224+H221</f>
        <v>#REF!</v>
      </c>
      <c r="H224" s="32" t="e">
        <f>E218-H222</f>
        <v>#REF!</v>
      </c>
    </row>
  </sheetData>
  <mergeCells count="2">
    <mergeCell ref="A2:A3"/>
    <mergeCell ref="B2:B3"/>
  </mergeCells>
  <conditionalFormatting sqref="A53 B53:B56 A5:B52">
    <cfRule type="duplicateValues" dxfId="28" priority="13"/>
  </conditionalFormatting>
  <conditionalFormatting sqref="A5:B51">
    <cfRule type="duplicateValues" dxfId="27" priority="170"/>
    <cfRule type="duplicateValues" dxfId="26" priority="171"/>
    <cfRule type="duplicateValues" dxfId="25" priority="172"/>
    <cfRule type="duplicateValues" dxfId="24" priority="173"/>
    <cfRule type="duplicateValues" dxfId="23" priority="174"/>
  </conditionalFormatting>
  <conditionalFormatting sqref="A59:B61">
    <cfRule type="duplicateValues" dxfId="22" priority="1"/>
    <cfRule type="duplicateValues" dxfId="21" priority="2"/>
    <cfRule type="duplicateValues" dxfId="20" priority="3"/>
    <cfRule type="duplicateValues" dxfId="19" priority="4"/>
    <cfRule type="duplicateValues" dxfId="18" priority="5"/>
    <cfRule type="duplicateValues" dxfId="17" priority="6"/>
    <cfRule type="duplicateValues" dxfId="16" priority="7"/>
  </conditionalFormatting>
  <conditionalFormatting sqref="B63:B64 A5:B58 A62:B62">
    <cfRule type="duplicateValues" dxfId="15" priority="14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7"/>
  <sheetViews>
    <sheetView workbookViewId="0">
      <selection activeCell="I18" sqref="I18"/>
    </sheetView>
  </sheetViews>
  <sheetFormatPr defaultRowHeight="14.4" x14ac:dyDescent="0.3"/>
  <cols>
    <col min="1" max="1" width="21.88671875" customWidth="1"/>
    <col min="3" max="3" width="11.88671875" bestFit="1" customWidth="1"/>
    <col min="4" max="4" width="13.33203125" bestFit="1" customWidth="1"/>
    <col min="5" max="5" width="21.109375" customWidth="1"/>
  </cols>
  <sheetData>
    <row r="3" spans="1:5" ht="16.2" thickBot="1" x14ac:dyDescent="0.35">
      <c r="A3" s="120" t="s">
        <v>489</v>
      </c>
      <c r="B3" s="121" t="s">
        <v>48</v>
      </c>
      <c r="C3" s="121" t="s">
        <v>490</v>
      </c>
      <c r="D3" s="121" t="s">
        <v>491</v>
      </c>
      <c r="E3" s="122" t="s">
        <v>492</v>
      </c>
    </row>
    <row r="4" spans="1:5" ht="17.399999999999999" customHeight="1" thickBot="1" x14ac:dyDescent="0.4">
      <c r="A4" s="64" t="s">
        <v>480</v>
      </c>
      <c r="B4" s="64" t="s">
        <v>69</v>
      </c>
      <c r="C4" s="84">
        <v>2000</v>
      </c>
      <c r="D4" s="85">
        <v>1146</v>
      </c>
      <c r="E4" s="71">
        <f t="shared" ref="E4:E6" si="0">D4*C4</f>
        <v>2292000</v>
      </c>
    </row>
    <row r="5" spans="1:5" ht="21" customHeight="1" thickBot="1" x14ac:dyDescent="0.4">
      <c r="A5" s="64" t="s">
        <v>481</v>
      </c>
      <c r="B5" s="64" t="s">
        <v>69</v>
      </c>
      <c r="C5" s="84">
        <v>800</v>
      </c>
      <c r="D5" s="85">
        <v>13829</v>
      </c>
      <c r="E5" s="71">
        <f t="shared" si="0"/>
        <v>11063200</v>
      </c>
    </row>
    <row r="6" spans="1:5" ht="20.399999999999999" customHeight="1" thickBot="1" x14ac:dyDescent="0.4">
      <c r="A6" s="64" t="s">
        <v>482</v>
      </c>
      <c r="B6" s="64" t="s">
        <v>69</v>
      </c>
      <c r="C6" s="84">
        <v>500</v>
      </c>
      <c r="D6" s="85">
        <v>2190</v>
      </c>
      <c r="E6" s="71">
        <f t="shared" si="0"/>
        <v>1095000</v>
      </c>
    </row>
    <row r="7" spans="1:5" ht="18" x14ac:dyDescent="0.35">
      <c r="A7" s="33"/>
      <c r="B7" s="33"/>
      <c r="C7" s="86"/>
      <c r="D7" s="86"/>
      <c r="E7" s="167">
        <f>SUBTOTAL(9,E4:E6)</f>
        <v>14450200</v>
      </c>
    </row>
  </sheetData>
  <conditionalFormatting sqref="A4:A6">
    <cfRule type="duplicateValues" dxfId="14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36"/>
  <sheetViews>
    <sheetView topLeftCell="A10" workbookViewId="0">
      <selection activeCell="A36" sqref="A36"/>
    </sheetView>
  </sheetViews>
  <sheetFormatPr defaultRowHeight="14.4" x14ac:dyDescent="0.3"/>
  <cols>
    <col min="1" max="1" width="54.6640625" customWidth="1"/>
    <col min="3" max="3" width="11" customWidth="1"/>
    <col min="4" max="4" width="18" customWidth="1"/>
    <col min="5" max="5" width="21.109375" customWidth="1"/>
  </cols>
  <sheetData>
    <row r="2" spans="1:5" x14ac:dyDescent="0.3">
      <c r="A2" s="30" t="s">
        <v>233</v>
      </c>
      <c r="B2" s="30" t="s">
        <v>234</v>
      </c>
      <c r="C2" s="30" t="s">
        <v>65</v>
      </c>
      <c r="D2" s="30" t="s">
        <v>235</v>
      </c>
      <c r="E2" s="30" t="s">
        <v>236</v>
      </c>
    </row>
    <row r="3" spans="1:5" x14ac:dyDescent="0.3">
      <c r="A3" s="2" t="s">
        <v>118</v>
      </c>
      <c r="B3" s="12" t="s">
        <v>69</v>
      </c>
      <c r="C3" s="2">
        <v>3</v>
      </c>
      <c r="D3" s="4"/>
      <c r="E3" s="4"/>
    </row>
    <row r="4" spans="1:5" x14ac:dyDescent="0.3">
      <c r="A4" s="2" t="s">
        <v>119</v>
      </c>
      <c r="B4" s="12" t="s">
        <v>69</v>
      </c>
      <c r="C4" s="2">
        <v>2</v>
      </c>
      <c r="D4" s="4"/>
      <c r="E4" s="4"/>
    </row>
    <row r="5" spans="1:5" x14ac:dyDescent="0.3">
      <c r="A5" s="2" t="s">
        <v>121</v>
      </c>
      <c r="B5" s="12" t="s">
        <v>69</v>
      </c>
      <c r="C5" s="2">
        <v>12</v>
      </c>
      <c r="D5" s="4"/>
      <c r="E5" s="4">
        <f t="shared" ref="E5:E36" si="0">D5*C5</f>
        <v>0</v>
      </c>
    </row>
    <row r="6" spans="1:5" x14ac:dyDescent="0.3">
      <c r="A6" s="2" t="s">
        <v>122</v>
      </c>
      <c r="B6" s="12" t="s">
        <v>69</v>
      </c>
      <c r="C6" s="2">
        <v>10</v>
      </c>
      <c r="D6" s="4"/>
      <c r="E6" s="4">
        <f t="shared" si="0"/>
        <v>0</v>
      </c>
    </row>
    <row r="7" spans="1:5" x14ac:dyDescent="0.3">
      <c r="A7" s="2" t="s">
        <v>123</v>
      </c>
      <c r="B7" s="12" t="s">
        <v>69</v>
      </c>
      <c r="C7" s="2">
        <v>1</v>
      </c>
      <c r="D7" s="4"/>
      <c r="E7" s="4">
        <f t="shared" si="0"/>
        <v>0</v>
      </c>
    </row>
    <row r="8" spans="1:5" x14ac:dyDescent="0.3">
      <c r="A8" s="2" t="s">
        <v>124</v>
      </c>
      <c r="B8" s="12" t="s">
        <v>69</v>
      </c>
      <c r="C8" s="2">
        <v>1</v>
      </c>
      <c r="D8" s="4"/>
      <c r="E8" s="4">
        <f t="shared" si="0"/>
        <v>0</v>
      </c>
    </row>
    <row r="9" spans="1:5" x14ac:dyDescent="0.3">
      <c r="A9" s="2" t="s">
        <v>125</v>
      </c>
      <c r="B9" s="12" t="s">
        <v>69</v>
      </c>
      <c r="C9" s="2">
        <v>1</v>
      </c>
      <c r="D9" s="4"/>
      <c r="E9" s="4">
        <f t="shared" si="0"/>
        <v>0</v>
      </c>
    </row>
    <row r="10" spans="1:5" x14ac:dyDescent="0.3">
      <c r="A10" s="2" t="s">
        <v>127</v>
      </c>
      <c r="B10" s="12" t="s">
        <v>69</v>
      </c>
      <c r="C10" s="2">
        <v>30</v>
      </c>
      <c r="D10" s="4"/>
      <c r="E10" s="4">
        <f t="shared" si="0"/>
        <v>0</v>
      </c>
    </row>
    <row r="11" spans="1:5" x14ac:dyDescent="0.3">
      <c r="A11" s="2" t="s">
        <v>132</v>
      </c>
      <c r="B11" s="12" t="s">
        <v>69</v>
      </c>
      <c r="C11" s="2">
        <v>100</v>
      </c>
      <c r="D11" s="4"/>
      <c r="E11" s="4">
        <f t="shared" si="0"/>
        <v>0</v>
      </c>
    </row>
    <row r="12" spans="1:5" x14ac:dyDescent="0.3">
      <c r="A12" s="2" t="s">
        <v>133</v>
      </c>
      <c r="B12" s="12" t="s">
        <v>69</v>
      </c>
      <c r="C12" s="2">
        <v>50</v>
      </c>
      <c r="D12" s="4"/>
      <c r="E12" s="4">
        <f t="shared" si="0"/>
        <v>0</v>
      </c>
    </row>
    <row r="13" spans="1:5" x14ac:dyDescent="0.3">
      <c r="A13" s="2" t="s">
        <v>134</v>
      </c>
      <c r="B13" s="12" t="s">
        <v>69</v>
      </c>
      <c r="C13" s="2">
        <v>4</v>
      </c>
      <c r="D13" s="4"/>
      <c r="E13" s="4">
        <f t="shared" si="0"/>
        <v>0</v>
      </c>
    </row>
    <row r="14" spans="1:5" x14ac:dyDescent="0.3">
      <c r="A14" s="2" t="s">
        <v>135</v>
      </c>
      <c r="B14" s="12" t="s">
        <v>69</v>
      </c>
      <c r="C14" s="2">
        <v>4</v>
      </c>
      <c r="D14" s="4"/>
      <c r="E14" s="4">
        <f t="shared" si="0"/>
        <v>0</v>
      </c>
    </row>
    <row r="15" spans="1:5" x14ac:dyDescent="0.3">
      <c r="A15" s="2" t="s">
        <v>136</v>
      </c>
      <c r="B15" s="12" t="s">
        <v>69</v>
      </c>
      <c r="C15" s="2">
        <v>4</v>
      </c>
      <c r="D15" s="4"/>
      <c r="E15" s="4">
        <f t="shared" si="0"/>
        <v>0</v>
      </c>
    </row>
    <row r="16" spans="1:5" x14ac:dyDescent="0.3">
      <c r="A16" s="2" t="s">
        <v>137</v>
      </c>
      <c r="B16" s="12" t="s">
        <v>69</v>
      </c>
      <c r="C16" s="2">
        <v>2</v>
      </c>
      <c r="D16" s="4"/>
      <c r="E16" s="4">
        <f t="shared" si="0"/>
        <v>0</v>
      </c>
    </row>
    <row r="17" spans="1:5" x14ac:dyDescent="0.3">
      <c r="A17" s="2" t="s">
        <v>119</v>
      </c>
      <c r="B17" s="12" t="s">
        <v>69</v>
      </c>
      <c r="C17" s="2">
        <v>2</v>
      </c>
      <c r="D17" s="4"/>
      <c r="E17" s="4">
        <f t="shared" si="0"/>
        <v>0</v>
      </c>
    </row>
    <row r="18" spans="1:5" x14ac:dyDescent="0.3">
      <c r="A18" s="2" t="s">
        <v>138</v>
      </c>
      <c r="B18" s="12" t="s">
        <v>69</v>
      </c>
      <c r="C18" s="2">
        <v>10</v>
      </c>
      <c r="D18" s="4"/>
      <c r="E18" s="4">
        <f t="shared" si="0"/>
        <v>0</v>
      </c>
    </row>
    <row r="19" spans="1:5" x14ac:dyDescent="0.3">
      <c r="A19" s="2" t="s">
        <v>139</v>
      </c>
      <c r="B19" s="12" t="s">
        <v>69</v>
      </c>
      <c r="C19" s="2">
        <v>30</v>
      </c>
      <c r="D19" s="4"/>
      <c r="E19" s="4">
        <f t="shared" si="0"/>
        <v>0</v>
      </c>
    </row>
    <row r="20" spans="1:5" x14ac:dyDescent="0.3">
      <c r="A20" s="2" t="s">
        <v>140</v>
      </c>
      <c r="B20" s="12" t="s">
        <v>69</v>
      </c>
      <c r="C20" s="2">
        <v>10</v>
      </c>
      <c r="D20" s="4"/>
      <c r="E20" s="4">
        <f t="shared" si="0"/>
        <v>0</v>
      </c>
    </row>
    <row r="21" spans="1:5" x14ac:dyDescent="0.3">
      <c r="A21" s="2" t="s">
        <v>141</v>
      </c>
      <c r="B21" s="12" t="s">
        <v>69</v>
      </c>
      <c r="C21" s="2">
        <v>4</v>
      </c>
      <c r="D21" s="4"/>
      <c r="E21" s="4">
        <f t="shared" si="0"/>
        <v>0</v>
      </c>
    </row>
    <row r="22" spans="1:5" x14ac:dyDescent="0.3">
      <c r="A22" s="2" t="s">
        <v>142</v>
      </c>
      <c r="B22" s="12" t="s">
        <v>69</v>
      </c>
      <c r="C22" s="2">
        <v>4</v>
      </c>
      <c r="D22" s="4"/>
      <c r="E22" s="4">
        <f t="shared" si="0"/>
        <v>0</v>
      </c>
    </row>
    <row r="23" spans="1:5" x14ac:dyDescent="0.3">
      <c r="A23" s="2" t="s">
        <v>143</v>
      </c>
      <c r="B23" s="12" t="s">
        <v>69</v>
      </c>
      <c r="C23" s="2">
        <v>5</v>
      </c>
      <c r="D23" s="4"/>
      <c r="E23" s="4">
        <f t="shared" si="0"/>
        <v>0</v>
      </c>
    </row>
    <row r="24" spans="1:5" x14ac:dyDescent="0.3">
      <c r="A24" s="2" t="s">
        <v>144</v>
      </c>
      <c r="B24" s="12" t="s">
        <v>69</v>
      </c>
      <c r="C24" s="2">
        <v>5</v>
      </c>
      <c r="D24" s="4"/>
      <c r="E24" s="4">
        <f t="shared" si="0"/>
        <v>0</v>
      </c>
    </row>
    <row r="25" spans="1:5" x14ac:dyDescent="0.3">
      <c r="A25" s="2" t="s">
        <v>145</v>
      </c>
      <c r="B25" s="12" t="s">
        <v>69</v>
      </c>
      <c r="C25" s="2">
        <v>10</v>
      </c>
      <c r="D25" s="4"/>
      <c r="E25" s="4">
        <f t="shared" si="0"/>
        <v>0</v>
      </c>
    </row>
    <row r="26" spans="1:5" x14ac:dyDescent="0.3">
      <c r="A26" s="2" t="s">
        <v>146</v>
      </c>
      <c r="B26" s="12" t="s">
        <v>69</v>
      </c>
      <c r="C26" s="2">
        <v>10</v>
      </c>
      <c r="D26" s="4"/>
      <c r="E26" s="4">
        <f t="shared" si="0"/>
        <v>0</v>
      </c>
    </row>
    <row r="27" spans="1:5" x14ac:dyDescent="0.3">
      <c r="A27" s="2" t="s">
        <v>147</v>
      </c>
      <c r="B27" s="12" t="s">
        <v>69</v>
      </c>
      <c r="C27" s="2">
        <v>8</v>
      </c>
      <c r="D27" s="4"/>
      <c r="E27" s="4">
        <f t="shared" si="0"/>
        <v>0</v>
      </c>
    </row>
    <row r="28" spans="1:5" x14ac:dyDescent="0.3">
      <c r="A28" s="2" t="s">
        <v>156</v>
      </c>
      <c r="B28" s="12" t="s">
        <v>69</v>
      </c>
      <c r="C28" s="2">
        <v>1</v>
      </c>
      <c r="D28" s="4"/>
      <c r="E28" s="4">
        <f t="shared" si="0"/>
        <v>0</v>
      </c>
    </row>
    <row r="29" spans="1:5" x14ac:dyDescent="0.3">
      <c r="A29" s="2" t="s">
        <v>157</v>
      </c>
      <c r="B29" s="12" t="s">
        <v>69</v>
      </c>
      <c r="C29" s="2">
        <v>1</v>
      </c>
      <c r="D29" s="4"/>
      <c r="E29" s="4">
        <f t="shared" si="0"/>
        <v>0</v>
      </c>
    </row>
    <row r="30" spans="1:5" x14ac:dyDescent="0.3">
      <c r="A30" s="2" t="s">
        <v>158</v>
      </c>
      <c r="B30" s="12" t="s">
        <v>69</v>
      </c>
      <c r="C30" s="2">
        <v>1</v>
      </c>
      <c r="D30" s="4"/>
      <c r="E30" s="4">
        <f t="shared" si="0"/>
        <v>0</v>
      </c>
    </row>
    <row r="31" spans="1:5" x14ac:dyDescent="0.3">
      <c r="A31" s="2" t="s">
        <v>159</v>
      </c>
      <c r="B31" s="12" t="s">
        <v>69</v>
      </c>
      <c r="C31" s="2">
        <v>4</v>
      </c>
      <c r="D31" s="4"/>
      <c r="E31" s="4">
        <f t="shared" si="0"/>
        <v>0</v>
      </c>
    </row>
    <row r="32" spans="1:5" x14ac:dyDescent="0.3">
      <c r="A32" s="2" t="s">
        <v>160</v>
      </c>
      <c r="B32" s="12" t="s">
        <v>69</v>
      </c>
      <c r="C32" s="2">
        <v>5</v>
      </c>
      <c r="D32" s="4"/>
      <c r="E32" s="4">
        <f t="shared" si="0"/>
        <v>0</v>
      </c>
    </row>
    <row r="33" spans="1:5" x14ac:dyDescent="0.3">
      <c r="A33" s="2" t="s">
        <v>161</v>
      </c>
      <c r="B33" s="12" t="s">
        <v>69</v>
      </c>
      <c r="C33" s="2">
        <v>20</v>
      </c>
      <c r="D33" s="4"/>
      <c r="E33" s="4">
        <f t="shared" si="0"/>
        <v>0</v>
      </c>
    </row>
    <row r="34" spans="1:5" x14ac:dyDescent="0.3">
      <c r="A34" s="2" t="s">
        <v>162</v>
      </c>
      <c r="B34" s="12" t="s">
        <v>69</v>
      </c>
      <c r="C34" s="2">
        <v>20</v>
      </c>
      <c r="D34" s="4"/>
      <c r="E34" s="4">
        <f t="shared" si="0"/>
        <v>0</v>
      </c>
    </row>
    <row r="35" spans="1:5" x14ac:dyDescent="0.3">
      <c r="A35" s="2" t="s">
        <v>163</v>
      </c>
      <c r="B35" s="12" t="s">
        <v>69</v>
      </c>
      <c r="C35" s="2">
        <v>5</v>
      </c>
      <c r="D35" s="4"/>
      <c r="E35" s="4">
        <f t="shared" si="0"/>
        <v>0</v>
      </c>
    </row>
    <row r="36" spans="1:5" x14ac:dyDescent="0.3">
      <c r="A36" s="2" t="s">
        <v>164</v>
      </c>
      <c r="B36" s="12" t="s">
        <v>69</v>
      </c>
      <c r="C36" s="2">
        <v>4</v>
      </c>
      <c r="D36" s="4"/>
      <c r="E36" s="4">
        <f t="shared" si="0"/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G327"/>
  <sheetViews>
    <sheetView topLeftCell="A185" zoomScale="83" zoomScaleNormal="83" workbookViewId="0">
      <selection activeCell="A322" sqref="A322:XFD325"/>
    </sheetView>
  </sheetViews>
  <sheetFormatPr defaultRowHeight="14.4" x14ac:dyDescent="0.3"/>
  <cols>
    <col min="1" max="1" width="65.88671875" customWidth="1"/>
    <col min="2" max="2" width="49.33203125" customWidth="1"/>
    <col min="4" max="4" width="14.21875" bestFit="1" customWidth="1"/>
    <col min="5" max="5" width="23.88671875" customWidth="1"/>
    <col min="6" max="6" width="23.44140625" customWidth="1"/>
    <col min="7" max="7" width="9" bestFit="1" customWidth="1"/>
  </cols>
  <sheetData>
    <row r="1" spans="1:7" ht="18" x14ac:dyDescent="0.35">
      <c r="A1" s="33"/>
      <c r="B1" s="33"/>
      <c r="C1" s="33"/>
      <c r="D1" s="33"/>
      <c r="E1" s="33"/>
      <c r="F1" s="33"/>
      <c r="G1" s="33"/>
    </row>
    <row r="2" spans="1:7" ht="18" x14ac:dyDescent="0.35">
      <c r="A2" s="174" t="s">
        <v>167</v>
      </c>
      <c r="B2" s="36"/>
      <c r="C2" s="174" t="s">
        <v>48</v>
      </c>
      <c r="D2" s="28"/>
      <c r="E2" s="35"/>
      <c r="F2" s="28"/>
      <c r="G2" s="33"/>
    </row>
    <row r="3" spans="1:7" ht="18" x14ac:dyDescent="0.35">
      <c r="A3" s="174"/>
      <c r="B3" s="36" t="s">
        <v>248</v>
      </c>
      <c r="C3" s="174"/>
      <c r="D3" s="28" t="s">
        <v>65</v>
      </c>
      <c r="E3" s="35" t="s">
        <v>228</v>
      </c>
      <c r="F3" s="28" t="s">
        <v>229</v>
      </c>
      <c r="G3" s="34"/>
    </row>
    <row r="4" spans="1:7" ht="18.600000000000001" thickBot="1" x14ac:dyDescent="0.4">
      <c r="A4" s="37"/>
      <c r="B4" s="38" t="s">
        <v>239</v>
      </c>
      <c r="C4" s="37"/>
      <c r="D4" s="39"/>
      <c r="E4" s="40"/>
      <c r="F4" s="28"/>
      <c r="G4" s="34"/>
    </row>
    <row r="5" spans="1:7" ht="18.600000000000001" thickBot="1" x14ac:dyDescent="0.4">
      <c r="A5" s="41"/>
      <c r="B5" s="42" t="s">
        <v>334</v>
      </c>
      <c r="C5" s="43"/>
      <c r="D5" s="43"/>
      <c r="E5" s="43"/>
      <c r="F5" s="88"/>
    </row>
    <row r="6" spans="1:7" ht="18.600000000000001" hidden="1" thickBot="1" x14ac:dyDescent="0.4">
      <c r="A6" s="44" t="s">
        <v>249</v>
      </c>
      <c r="B6" s="44" t="s">
        <v>250</v>
      </c>
      <c r="C6" s="45" t="s">
        <v>73</v>
      </c>
      <c r="D6" s="70">
        <v>200</v>
      </c>
      <c r="E6" s="71">
        <v>5078</v>
      </c>
      <c r="F6" s="71">
        <f>E6*D6</f>
        <v>1015600</v>
      </c>
    </row>
    <row r="7" spans="1:7" ht="18.600000000000001" hidden="1" thickBot="1" x14ac:dyDescent="0.4">
      <c r="A7" s="47" t="s">
        <v>251</v>
      </c>
      <c r="B7" s="47" t="s">
        <v>252</v>
      </c>
      <c r="C7" s="48" t="s">
        <v>73</v>
      </c>
      <c r="D7" s="71">
        <v>50</v>
      </c>
      <c r="E7" s="71">
        <v>1525</v>
      </c>
      <c r="F7" s="71">
        <f t="shared" ref="F7:F71" si="0">E7*D7</f>
        <v>76250</v>
      </c>
    </row>
    <row r="8" spans="1:7" ht="18.600000000000001" hidden="1" thickBot="1" x14ac:dyDescent="0.4">
      <c r="A8" s="47" t="s">
        <v>253</v>
      </c>
      <c r="B8" s="47" t="s">
        <v>254</v>
      </c>
      <c r="C8" s="48" t="s">
        <v>73</v>
      </c>
      <c r="D8" s="71">
        <v>100</v>
      </c>
      <c r="E8" s="71">
        <v>847</v>
      </c>
      <c r="F8" s="71">
        <f t="shared" si="0"/>
        <v>84700</v>
      </c>
    </row>
    <row r="9" spans="1:7" ht="18.600000000000001" hidden="1" thickBot="1" x14ac:dyDescent="0.4">
      <c r="A9" s="47" t="s">
        <v>253</v>
      </c>
      <c r="B9" s="47" t="s">
        <v>255</v>
      </c>
      <c r="C9" s="48" t="s">
        <v>73</v>
      </c>
      <c r="D9" s="71">
        <v>100</v>
      </c>
      <c r="E9" s="71">
        <v>1694</v>
      </c>
      <c r="F9" s="71">
        <f t="shared" si="0"/>
        <v>169400</v>
      </c>
    </row>
    <row r="10" spans="1:7" ht="18.600000000000001" hidden="1" thickBot="1" x14ac:dyDescent="0.4">
      <c r="A10" s="47" t="s">
        <v>251</v>
      </c>
      <c r="B10" s="47" t="s">
        <v>256</v>
      </c>
      <c r="C10" s="48" t="s">
        <v>73</v>
      </c>
      <c r="D10" s="71">
        <v>100</v>
      </c>
      <c r="E10" s="71">
        <v>1271</v>
      </c>
      <c r="F10" s="71">
        <f t="shared" si="0"/>
        <v>127100</v>
      </c>
    </row>
    <row r="11" spans="1:7" ht="18.600000000000001" hidden="1" thickBot="1" x14ac:dyDescent="0.4">
      <c r="A11" s="47" t="s">
        <v>251</v>
      </c>
      <c r="B11" s="47" t="s">
        <v>257</v>
      </c>
      <c r="C11" s="48" t="s">
        <v>73</v>
      </c>
      <c r="D11" s="71">
        <v>20</v>
      </c>
      <c r="E11" s="71">
        <v>2542</v>
      </c>
      <c r="F11" s="71">
        <f t="shared" si="0"/>
        <v>50840</v>
      </c>
    </row>
    <row r="12" spans="1:7" ht="18.600000000000001" hidden="1" thickBot="1" x14ac:dyDescent="0.4">
      <c r="A12" s="47" t="s">
        <v>253</v>
      </c>
      <c r="B12" s="47" t="s">
        <v>258</v>
      </c>
      <c r="C12" s="48" t="s">
        <v>73</v>
      </c>
      <c r="D12" s="71">
        <v>50</v>
      </c>
      <c r="E12" s="71">
        <v>677</v>
      </c>
      <c r="F12" s="71">
        <f t="shared" si="0"/>
        <v>33850</v>
      </c>
    </row>
    <row r="13" spans="1:7" ht="18.600000000000001" hidden="1" thickBot="1" x14ac:dyDescent="0.4">
      <c r="A13" s="47" t="s">
        <v>259</v>
      </c>
      <c r="B13" s="47" t="s">
        <v>260</v>
      </c>
      <c r="C13" s="48" t="s">
        <v>73</v>
      </c>
      <c r="D13" s="71">
        <v>8</v>
      </c>
      <c r="E13" s="71">
        <v>5091</v>
      </c>
      <c r="F13" s="71">
        <f t="shared" si="0"/>
        <v>40728</v>
      </c>
    </row>
    <row r="14" spans="1:7" ht="18.600000000000001" hidden="1" thickBot="1" x14ac:dyDescent="0.4">
      <c r="A14" s="47" t="s">
        <v>259</v>
      </c>
      <c r="B14" s="47" t="s">
        <v>261</v>
      </c>
      <c r="C14" s="48" t="s">
        <v>73</v>
      </c>
      <c r="D14" s="71">
        <v>8</v>
      </c>
      <c r="E14" s="71">
        <v>5084</v>
      </c>
      <c r="F14" s="71">
        <f t="shared" si="0"/>
        <v>40672</v>
      </c>
    </row>
    <row r="15" spans="1:7" ht="18.600000000000001" hidden="1" thickBot="1" x14ac:dyDescent="0.4">
      <c r="A15" s="47" t="s">
        <v>259</v>
      </c>
      <c r="B15" s="47" t="s">
        <v>262</v>
      </c>
      <c r="C15" s="48" t="s">
        <v>73</v>
      </c>
      <c r="D15" s="71">
        <v>8</v>
      </c>
      <c r="E15" s="71">
        <v>7203</v>
      </c>
      <c r="F15" s="71">
        <f t="shared" si="0"/>
        <v>57624</v>
      </c>
    </row>
    <row r="16" spans="1:7" ht="18.600000000000001" hidden="1" thickBot="1" x14ac:dyDescent="0.4">
      <c r="A16" s="47" t="s">
        <v>483</v>
      </c>
      <c r="B16" s="47"/>
      <c r="C16" s="48" t="s">
        <v>73</v>
      </c>
      <c r="D16" s="71">
        <v>4</v>
      </c>
      <c r="E16" s="71">
        <v>200000</v>
      </c>
      <c r="F16" s="71">
        <f t="shared" si="0"/>
        <v>800000</v>
      </c>
    </row>
    <row r="17" spans="1:6" ht="18.600000000000001" hidden="1" thickBot="1" x14ac:dyDescent="0.4">
      <c r="A17" s="47" t="s">
        <v>263</v>
      </c>
      <c r="B17" s="47" t="s">
        <v>264</v>
      </c>
      <c r="C17" s="48" t="s">
        <v>73</v>
      </c>
      <c r="D17" s="71">
        <v>1</v>
      </c>
      <c r="E17" s="71">
        <v>518783</v>
      </c>
      <c r="F17" s="71">
        <f t="shared" si="0"/>
        <v>518783</v>
      </c>
    </row>
    <row r="18" spans="1:6" ht="18.600000000000001" hidden="1" thickBot="1" x14ac:dyDescent="0.4">
      <c r="A18" s="47" t="s">
        <v>265</v>
      </c>
      <c r="B18" s="47" t="s">
        <v>264</v>
      </c>
      <c r="C18" s="48" t="s">
        <v>73</v>
      </c>
      <c r="D18" s="71">
        <v>4</v>
      </c>
      <c r="E18" s="71">
        <v>21002</v>
      </c>
      <c r="F18" s="71">
        <f t="shared" si="0"/>
        <v>84008</v>
      </c>
    </row>
    <row r="19" spans="1:6" ht="18.600000000000001" hidden="1" thickBot="1" x14ac:dyDescent="0.4">
      <c r="A19" s="47" t="s">
        <v>266</v>
      </c>
      <c r="B19" s="47" t="s">
        <v>264</v>
      </c>
      <c r="C19" s="48" t="s">
        <v>73</v>
      </c>
      <c r="D19" s="71">
        <v>3</v>
      </c>
      <c r="E19" s="71">
        <v>55251</v>
      </c>
      <c r="F19" s="71">
        <f t="shared" si="0"/>
        <v>165753</v>
      </c>
    </row>
    <row r="20" spans="1:6" ht="18.600000000000001" thickBot="1" x14ac:dyDescent="0.4">
      <c r="A20" s="47" t="s">
        <v>267</v>
      </c>
      <c r="B20" s="47" t="s">
        <v>264</v>
      </c>
      <c r="C20" s="48" t="s">
        <v>73</v>
      </c>
      <c r="D20" s="71">
        <v>2</v>
      </c>
      <c r="E20" s="71"/>
      <c r="F20" s="71">
        <f t="shared" si="0"/>
        <v>0</v>
      </c>
    </row>
    <row r="21" spans="1:6" ht="18.600000000000001" hidden="1" thickBot="1" x14ac:dyDescent="0.4">
      <c r="A21" s="47" t="s">
        <v>268</v>
      </c>
      <c r="B21" s="47" t="s">
        <v>269</v>
      </c>
      <c r="C21" s="48" t="s">
        <v>73</v>
      </c>
      <c r="D21" s="71">
        <v>3</v>
      </c>
      <c r="E21" s="71">
        <v>355932</v>
      </c>
      <c r="F21" s="71">
        <f t="shared" si="0"/>
        <v>1067796</v>
      </c>
    </row>
    <row r="22" spans="1:6" ht="18.600000000000001" hidden="1" thickBot="1" x14ac:dyDescent="0.4">
      <c r="A22" s="47" t="s">
        <v>270</v>
      </c>
      <c r="B22" s="47" t="s">
        <v>271</v>
      </c>
      <c r="C22" s="48" t="s">
        <v>73</v>
      </c>
      <c r="D22" s="71">
        <v>3</v>
      </c>
      <c r="E22" s="71">
        <v>265536</v>
      </c>
      <c r="F22" s="71">
        <f t="shared" si="0"/>
        <v>796608</v>
      </c>
    </row>
    <row r="23" spans="1:6" ht="18.600000000000001" hidden="1" thickBot="1" x14ac:dyDescent="0.4">
      <c r="A23" s="46" t="s">
        <v>272</v>
      </c>
      <c r="B23" s="46" t="s">
        <v>273</v>
      </c>
      <c r="C23" s="48" t="s">
        <v>73</v>
      </c>
      <c r="D23" s="71">
        <v>4</v>
      </c>
      <c r="E23" s="71">
        <v>38135</v>
      </c>
      <c r="F23" s="71">
        <f t="shared" si="0"/>
        <v>152540</v>
      </c>
    </row>
    <row r="24" spans="1:6" ht="18.600000000000001" hidden="1" thickBot="1" x14ac:dyDescent="0.4">
      <c r="A24" s="46" t="s">
        <v>272</v>
      </c>
      <c r="B24" s="46" t="s">
        <v>274</v>
      </c>
      <c r="C24" s="48" t="s">
        <v>73</v>
      </c>
      <c r="D24" s="71">
        <v>1</v>
      </c>
      <c r="E24" s="71">
        <v>38135</v>
      </c>
      <c r="F24" s="71">
        <f t="shared" si="0"/>
        <v>38135</v>
      </c>
    </row>
    <row r="25" spans="1:6" ht="18.600000000000001" hidden="1" thickBot="1" x14ac:dyDescent="0.4">
      <c r="A25" s="46" t="s">
        <v>275</v>
      </c>
      <c r="B25" s="46" t="s">
        <v>276</v>
      </c>
      <c r="C25" s="48" t="s">
        <v>73</v>
      </c>
      <c r="D25" s="71">
        <v>5</v>
      </c>
      <c r="E25" s="71">
        <v>21186</v>
      </c>
      <c r="F25" s="71">
        <f t="shared" si="0"/>
        <v>105930</v>
      </c>
    </row>
    <row r="26" spans="1:6" ht="18.600000000000001" hidden="1" thickBot="1" x14ac:dyDescent="0.4">
      <c r="A26" s="46" t="s">
        <v>275</v>
      </c>
      <c r="B26" s="49" t="s">
        <v>277</v>
      </c>
      <c r="C26" s="48" t="s">
        <v>73</v>
      </c>
      <c r="D26" s="71">
        <v>4</v>
      </c>
      <c r="E26" s="71">
        <v>29661</v>
      </c>
      <c r="F26" s="71">
        <f t="shared" si="0"/>
        <v>118644</v>
      </c>
    </row>
    <row r="27" spans="1:6" ht="18.600000000000001" hidden="1" thickBot="1" x14ac:dyDescent="0.4">
      <c r="A27" s="46" t="s">
        <v>275</v>
      </c>
      <c r="B27" s="46" t="s">
        <v>278</v>
      </c>
      <c r="C27" s="48" t="s">
        <v>73</v>
      </c>
      <c r="D27" s="71">
        <v>3</v>
      </c>
      <c r="E27" s="71">
        <v>29661</v>
      </c>
      <c r="F27" s="71">
        <f t="shared" si="0"/>
        <v>88983</v>
      </c>
    </row>
    <row r="28" spans="1:6" ht="18.600000000000001" hidden="1" thickBot="1" x14ac:dyDescent="0.4">
      <c r="A28" s="46" t="s">
        <v>275</v>
      </c>
      <c r="B28" s="46" t="s">
        <v>279</v>
      </c>
      <c r="C28" s="48" t="s">
        <v>73</v>
      </c>
      <c r="D28" s="71">
        <v>3</v>
      </c>
      <c r="E28" s="71">
        <v>21186</v>
      </c>
      <c r="F28" s="71">
        <f t="shared" si="0"/>
        <v>63558</v>
      </c>
    </row>
    <row r="29" spans="1:6" ht="18.600000000000001" thickBot="1" x14ac:dyDescent="0.4">
      <c r="A29" s="46" t="s">
        <v>275</v>
      </c>
      <c r="B29" s="46" t="s">
        <v>280</v>
      </c>
      <c r="C29" s="48" t="s">
        <v>73</v>
      </c>
      <c r="D29" s="71">
        <v>3</v>
      </c>
      <c r="E29" s="71"/>
      <c r="F29" s="71">
        <f t="shared" si="0"/>
        <v>0</v>
      </c>
    </row>
    <row r="30" spans="1:6" ht="18.600000000000001" hidden="1" thickBot="1" x14ac:dyDescent="0.4">
      <c r="A30" s="46" t="s">
        <v>281</v>
      </c>
      <c r="B30" s="46" t="s">
        <v>282</v>
      </c>
      <c r="C30" s="48" t="s">
        <v>73</v>
      </c>
      <c r="D30" s="71">
        <v>5</v>
      </c>
      <c r="E30" s="71">
        <v>29661</v>
      </c>
      <c r="F30" s="71">
        <f t="shared" si="0"/>
        <v>148305</v>
      </c>
    </row>
    <row r="31" spans="1:6" ht="18.600000000000001" hidden="1" thickBot="1" x14ac:dyDescent="0.4">
      <c r="A31" s="46" t="s">
        <v>281</v>
      </c>
      <c r="B31" s="46" t="s">
        <v>283</v>
      </c>
      <c r="C31" s="48" t="s">
        <v>73</v>
      </c>
      <c r="D31" s="71">
        <v>5</v>
      </c>
      <c r="E31" s="71">
        <v>42372</v>
      </c>
      <c r="F31" s="71">
        <f t="shared" si="0"/>
        <v>211860</v>
      </c>
    </row>
    <row r="32" spans="1:6" ht="18.600000000000001" hidden="1" thickBot="1" x14ac:dyDescent="0.4">
      <c r="A32" s="47" t="s">
        <v>284</v>
      </c>
      <c r="B32" s="50" t="s">
        <v>285</v>
      </c>
      <c r="C32" s="48" t="s">
        <v>73</v>
      </c>
      <c r="D32" s="71">
        <v>3</v>
      </c>
      <c r="E32" s="71">
        <v>84745</v>
      </c>
      <c r="F32" s="71">
        <f t="shared" si="0"/>
        <v>254235</v>
      </c>
    </row>
    <row r="33" spans="1:6" ht="18.600000000000001" hidden="1" thickBot="1" x14ac:dyDescent="0.4">
      <c r="A33" s="47" t="s">
        <v>286</v>
      </c>
      <c r="B33" s="47" t="s">
        <v>287</v>
      </c>
      <c r="C33" s="48" t="s">
        <v>73</v>
      </c>
      <c r="D33" s="71">
        <v>6</v>
      </c>
      <c r="E33" s="71">
        <v>55084</v>
      </c>
      <c r="F33" s="71">
        <f t="shared" si="0"/>
        <v>330504</v>
      </c>
    </row>
    <row r="34" spans="1:6" ht="18.600000000000001" thickBot="1" x14ac:dyDescent="0.4">
      <c r="A34" s="47" t="s">
        <v>286</v>
      </c>
      <c r="B34" s="51">
        <v>7309</v>
      </c>
      <c r="C34" s="48" t="s">
        <v>73</v>
      </c>
      <c r="D34" s="71">
        <v>4</v>
      </c>
      <c r="E34" s="71"/>
      <c r="F34" s="71">
        <f t="shared" si="0"/>
        <v>0</v>
      </c>
    </row>
    <row r="35" spans="1:6" ht="18.600000000000001" thickBot="1" x14ac:dyDescent="0.4">
      <c r="A35" s="47" t="s">
        <v>286</v>
      </c>
      <c r="B35" s="51">
        <v>22209</v>
      </c>
      <c r="C35" s="48" t="s">
        <v>73</v>
      </c>
      <c r="D35" s="71">
        <v>4</v>
      </c>
      <c r="E35" s="71"/>
      <c r="F35" s="71">
        <f t="shared" si="0"/>
        <v>0</v>
      </c>
    </row>
    <row r="36" spans="1:6" ht="18.600000000000001" hidden="1" thickBot="1" x14ac:dyDescent="0.4">
      <c r="A36" s="47" t="s">
        <v>286</v>
      </c>
      <c r="B36" s="47" t="s">
        <v>288</v>
      </c>
      <c r="C36" s="48" t="s">
        <v>73</v>
      </c>
      <c r="D36" s="71">
        <v>6</v>
      </c>
      <c r="E36" s="71">
        <v>100000</v>
      </c>
      <c r="F36" s="71">
        <f t="shared" si="0"/>
        <v>600000</v>
      </c>
    </row>
    <row r="37" spans="1:6" ht="18.600000000000001" thickBot="1" x14ac:dyDescent="0.4">
      <c r="A37" s="47" t="s">
        <v>289</v>
      </c>
      <c r="B37" s="47" t="s">
        <v>290</v>
      </c>
      <c r="C37" s="48" t="s">
        <v>73</v>
      </c>
      <c r="D37" s="71">
        <v>1</v>
      </c>
      <c r="E37" s="71"/>
      <c r="F37" s="71">
        <f t="shared" si="0"/>
        <v>0</v>
      </c>
    </row>
    <row r="38" spans="1:6" ht="18.600000000000001" hidden="1" thickBot="1" x14ac:dyDescent="0.4">
      <c r="A38" s="47" t="s">
        <v>291</v>
      </c>
      <c r="B38" s="47" t="s">
        <v>292</v>
      </c>
      <c r="C38" s="48" t="s">
        <v>73</v>
      </c>
      <c r="D38" s="71">
        <v>12</v>
      </c>
      <c r="E38" s="71">
        <v>25000</v>
      </c>
      <c r="F38" s="71">
        <f t="shared" si="0"/>
        <v>300000</v>
      </c>
    </row>
    <row r="39" spans="1:6" ht="18.600000000000001" hidden="1" thickBot="1" x14ac:dyDescent="0.4">
      <c r="A39" s="47" t="s">
        <v>293</v>
      </c>
      <c r="B39" s="47" t="s">
        <v>294</v>
      </c>
      <c r="C39" s="48" t="s">
        <v>73</v>
      </c>
      <c r="D39" s="71">
        <v>1</v>
      </c>
      <c r="E39" s="71">
        <v>400000</v>
      </c>
      <c r="F39" s="71">
        <f t="shared" si="0"/>
        <v>400000</v>
      </c>
    </row>
    <row r="40" spans="1:6" ht="18.600000000000001" thickBot="1" x14ac:dyDescent="0.4">
      <c r="A40" s="47" t="s">
        <v>295</v>
      </c>
      <c r="B40" s="47" t="s">
        <v>296</v>
      </c>
      <c r="C40" s="48" t="s">
        <v>73</v>
      </c>
      <c r="D40" s="71">
        <v>1</v>
      </c>
      <c r="E40" s="71">
        <v>1500000</v>
      </c>
      <c r="F40" s="71">
        <f t="shared" si="0"/>
        <v>1500000</v>
      </c>
    </row>
    <row r="41" spans="1:6" ht="18.600000000000001" hidden="1" thickBot="1" x14ac:dyDescent="0.4">
      <c r="A41" s="47" t="s">
        <v>297</v>
      </c>
      <c r="B41" s="47" t="s">
        <v>298</v>
      </c>
      <c r="C41" s="48" t="s">
        <v>73</v>
      </c>
      <c r="D41" s="71">
        <v>3</v>
      </c>
      <c r="E41" s="71">
        <v>16000</v>
      </c>
      <c r="F41" s="71">
        <f t="shared" si="0"/>
        <v>48000</v>
      </c>
    </row>
    <row r="42" spans="1:6" ht="18.600000000000001" hidden="1" thickBot="1" x14ac:dyDescent="0.4">
      <c r="A42" s="47" t="s">
        <v>299</v>
      </c>
      <c r="B42" s="47" t="s">
        <v>298</v>
      </c>
      <c r="C42" s="48" t="s">
        <v>73</v>
      </c>
      <c r="D42" s="71">
        <v>3</v>
      </c>
      <c r="E42" s="71">
        <v>16000</v>
      </c>
      <c r="F42" s="71">
        <f t="shared" si="0"/>
        <v>48000</v>
      </c>
    </row>
    <row r="43" spans="1:6" ht="18.600000000000001" hidden="1" thickBot="1" x14ac:dyDescent="0.4">
      <c r="A43" s="47" t="s">
        <v>300</v>
      </c>
      <c r="B43" s="47" t="s">
        <v>301</v>
      </c>
      <c r="C43" s="48" t="s">
        <v>73</v>
      </c>
      <c r="D43" s="71">
        <v>1</v>
      </c>
      <c r="E43" s="71">
        <v>750000</v>
      </c>
      <c r="F43" s="71">
        <f t="shared" si="0"/>
        <v>750000</v>
      </c>
    </row>
    <row r="44" spans="1:6" ht="18.600000000000001" hidden="1" thickBot="1" x14ac:dyDescent="0.4">
      <c r="A44" s="47" t="s">
        <v>302</v>
      </c>
      <c r="B44" s="47" t="s">
        <v>303</v>
      </c>
      <c r="C44" s="48" t="s">
        <v>73</v>
      </c>
      <c r="D44" s="71">
        <v>1</v>
      </c>
      <c r="E44" s="71">
        <v>250000</v>
      </c>
      <c r="F44" s="71">
        <f t="shared" si="0"/>
        <v>250000</v>
      </c>
    </row>
    <row r="45" spans="1:6" ht="18.600000000000001" thickBot="1" x14ac:dyDescent="0.4">
      <c r="A45" s="46" t="s">
        <v>304</v>
      </c>
      <c r="B45" s="46"/>
      <c r="C45" s="48" t="s">
        <v>73</v>
      </c>
      <c r="D45" s="71">
        <v>5</v>
      </c>
      <c r="E45" s="71">
        <v>20000</v>
      </c>
      <c r="F45" s="71">
        <f t="shared" si="0"/>
        <v>100000</v>
      </c>
    </row>
    <row r="46" spans="1:6" ht="18.600000000000001" thickBot="1" x14ac:dyDescent="0.4">
      <c r="A46" s="47" t="s">
        <v>305</v>
      </c>
      <c r="B46" s="47" t="s">
        <v>306</v>
      </c>
      <c r="C46" s="48" t="s">
        <v>335</v>
      </c>
      <c r="D46" s="71">
        <v>1</v>
      </c>
      <c r="E46" s="71">
        <v>20000</v>
      </c>
      <c r="F46" s="71">
        <f t="shared" si="0"/>
        <v>20000</v>
      </c>
    </row>
    <row r="47" spans="1:6" ht="18.600000000000001" thickBot="1" x14ac:dyDescent="0.4">
      <c r="A47" s="47" t="s">
        <v>307</v>
      </c>
      <c r="B47" s="47" t="s">
        <v>308</v>
      </c>
      <c r="C47" s="48" t="s">
        <v>73</v>
      </c>
      <c r="D47" s="71">
        <v>1</v>
      </c>
      <c r="E47" s="71">
        <v>0</v>
      </c>
      <c r="F47" s="71">
        <f t="shared" si="0"/>
        <v>0</v>
      </c>
    </row>
    <row r="48" spans="1:6" ht="18.600000000000001" thickBot="1" x14ac:dyDescent="0.4">
      <c r="A48" s="47" t="s">
        <v>309</v>
      </c>
      <c r="B48" s="47"/>
      <c r="C48" s="48" t="s">
        <v>73</v>
      </c>
      <c r="D48" s="71">
        <v>1</v>
      </c>
      <c r="E48" s="71">
        <v>0</v>
      </c>
      <c r="F48" s="71">
        <f t="shared" si="0"/>
        <v>0</v>
      </c>
    </row>
    <row r="49" spans="1:6" ht="18.600000000000001" thickBot="1" x14ac:dyDescent="0.4">
      <c r="A49" s="47" t="s">
        <v>310</v>
      </c>
      <c r="B49" s="47"/>
      <c r="C49" s="48" t="s">
        <v>73</v>
      </c>
      <c r="D49" s="71">
        <v>3</v>
      </c>
      <c r="E49" s="71">
        <v>0</v>
      </c>
      <c r="F49" s="71">
        <f t="shared" si="0"/>
        <v>0</v>
      </c>
    </row>
    <row r="50" spans="1:6" ht="18.600000000000001" thickBot="1" x14ac:dyDescent="0.4">
      <c r="A50" s="43"/>
      <c r="B50" s="72" t="s">
        <v>311</v>
      </c>
      <c r="C50" s="52"/>
      <c r="D50" s="73"/>
      <c r="E50" s="73"/>
      <c r="F50" s="73">
        <f t="shared" si="0"/>
        <v>0</v>
      </c>
    </row>
    <row r="51" spans="1:6" ht="18.600000000000001" thickBot="1" x14ac:dyDescent="0.4">
      <c r="A51" s="47" t="s">
        <v>286</v>
      </c>
      <c r="B51" s="47" t="s">
        <v>312</v>
      </c>
      <c r="C51" s="48" t="s">
        <v>69</v>
      </c>
      <c r="D51" s="71">
        <v>4</v>
      </c>
      <c r="E51" s="71"/>
      <c r="F51" s="71">
        <f t="shared" si="0"/>
        <v>0</v>
      </c>
    </row>
    <row r="52" spans="1:6" ht="18.600000000000001" thickBot="1" x14ac:dyDescent="0.4">
      <c r="A52" s="47" t="s">
        <v>313</v>
      </c>
      <c r="B52" s="47"/>
      <c r="C52" s="48" t="s">
        <v>69</v>
      </c>
      <c r="D52" s="71">
        <v>2</v>
      </c>
      <c r="E52" s="71"/>
      <c r="F52" s="71">
        <f t="shared" si="0"/>
        <v>0</v>
      </c>
    </row>
    <row r="53" spans="1:6" ht="18.600000000000001" thickBot="1" x14ac:dyDescent="0.4">
      <c r="A53" s="47" t="s">
        <v>286</v>
      </c>
      <c r="B53" s="47">
        <v>22314</v>
      </c>
      <c r="C53" s="48" t="s">
        <v>69</v>
      </c>
      <c r="D53" s="71">
        <v>4</v>
      </c>
      <c r="E53" s="71"/>
      <c r="F53" s="71">
        <f t="shared" si="0"/>
        <v>0</v>
      </c>
    </row>
    <row r="54" spans="1:6" ht="18.600000000000001" thickBot="1" x14ac:dyDescent="0.4">
      <c r="A54" s="47" t="s">
        <v>314</v>
      </c>
      <c r="B54" s="47" t="s">
        <v>315</v>
      </c>
      <c r="C54" s="48" t="s">
        <v>69</v>
      </c>
      <c r="D54" s="71">
        <v>4</v>
      </c>
      <c r="E54" s="71"/>
      <c r="F54" s="71">
        <f t="shared" si="0"/>
        <v>0</v>
      </c>
    </row>
    <row r="55" spans="1:6" ht="18.600000000000001" thickBot="1" x14ac:dyDescent="0.4">
      <c r="A55" s="53" t="s">
        <v>316</v>
      </c>
      <c r="B55" s="53"/>
      <c r="C55" s="48" t="s">
        <v>69</v>
      </c>
      <c r="D55" s="70">
        <v>1</v>
      </c>
      <c r="E55" s="71"/>
      <c r="F55" s="71">
        <f t="shared" si="0"/>
        <v>0</v>
      </c>
    </row>
    <row r="56" spans="1:6" ht="18.600000000000001" thickBot="1" x14ac:dyDescent="0.4">
      <c r="A56" s="53" t="s">
        <v>317</v>
      </c>
      <c r="B56" s="53" t="s">
        <v>318</v>
      </c>
      <c r="C56" s="48" t="s">
        <v>69</v>
      </c>
      <c r="D56" s="70">
        <v>1</v>
      </c>
      <c r="E56" s="71"/>
      <c r="F56" s="71">
        <f t="shared" si="0"/>
        <v>0</v>
      </c>
    </row>
    <row r="57" spans="1:6" ht="18.600000000000001" thickBot="1" x14ac:dyDescent="0.4">
      <c r="A57" s="53" t="s">
        <v>319</v>
      </c>
      <c r="B57" s="53" t="s">
        <v>320</v>
      </c>
      <c r="C57" s="48" t="s">
        <v>69</v>
      </c>
      <c r="D57" s="70">
        <v>4</v>
      </c>
      <c r="E57" s="71"/>
      <c r="F57" s="71">
        <f t="shared" si="0"/>
        <v>0</v>
      </c>
    </row>
    <row r="58" spans="1:6" ht="18.600000000000001" thickBot="1" x14ac:dyDescent="0.4">
      <c r="A58" s="53" t="s">
        <v>321</v>
      </c>
      <c r="B58" s="53" t="s">
        <v>322</v>
      </c>
      <c r="C58" s="48" t="s">
        <v>69</v>
      </c>
      <c r="D58" s="70">
        <v>1</v>
      </c>
      <c r="E58" s="71"/>
      <c r="F58" s="71">
        <f t="shared" si="0"/>
        <v>0</v>
      </c>
    </row>
    <row r="59" spans="1:6" ht="18.600000000000001" thickBot="1" x14ac:dyDescent="0.4">
      <c r="A59" s="53" t="s">
        <v>323</v>
      </c>
      <c r="B59" s="53"/>
      <c r="C59" s="48" t="s">
        <v>69</v>
      </c>
      <c r="D59" s="70">
        <v>600</v>
      </c>
      <c r="E59" s="71"/>
      <c r="F59" s="71">
        <f t="shared" si="0"/>
        <v>0</v>
      </c>
    </row>
    <row r="60" spans="1:6" ht="18.600000000000001" thickBot="1" x14ac:dyDescent="0.4">
      <c r="A60" s="53" t="s">
        <v>324</v>
      </c>
      <c r="B60" s="53"/>
      <c r="C60" s="45"/>
      <c r="D60" s="70"/>
      <c r="E60" s="71"/>
      <c r="F60" s="71">
        <f t="shared" si="0"/>
        <v>0</v>
      </c>
    </row>
    <row r="61" spans="1:6" ht="18.600000000000001" thickBot="1" x14ac:dyDescent="0.4">
      <c r="A61" s="53" t="s">
        <v>325</v>
      </c>
      <c r="B61" s="53"/>
      <c r="C61" s="45" t="s">
        <v>336</v>
      </c>
      <c r="D61" s="70">
        <v>10</v>
      </c>
      <c r="E61" s="71"/>
      <c r="F61" s="71">
        <f t="shared" si="0"/>
        <v>0</v>
      </c>
    </row>
    <row r="62" spans="1:6" ht="18.600000000000001" thickBot="1" x14ac:dyDescent="0.4">
      <c r="A62" s="44" t="s">
        <v>326</v>
      </c>
      <c r="B62" s="44"/>
      <c r="C62" s="45" t="s">
        <v>69</v>
      </c>
      <c r="D62" s="70">
        <v>3</v>
      </c>
      <c r="E62" s="71"/>
      <c r="F62" s="71">
        <f t="shared" si="0"/>
        <v>0</v>
      </c>
    </row>
    <row r="63" spans="1:6" ht="18.600000000000001" thickBot="1" x14ac:dyDescent="0.4">
      <c r="A63" s="43"/>
      <c r="B63" s="72" t="s">
        <v>327</v>
      </c>
      <c r="C63" s="52"/>
      <c r="D63" s="73"/>
      <c r="E63" s="73"/>
      <c r="F63" s="73">
        <f t="shared" si="0"/>
        <v>0</v>
      </c>
    </row>
    <row r="64" spans="1:6" ht="18.600000000000001" thickBot="1" x14ac:dyDescent="0.4">
      <c r="A64" s="47" t="s">
        <v>328</v>
      </c>
      <c r="B64" s="47"/>
      <c r="C64" s="48" t="s">
        <v>73</v>
      </c>
      <c r="D64" s="71">
        <v>1</v>
      </c>
      <c r="E64" s="71"/>
      <c r="F64" s="71">
        <f t="shared" si="0"/>
        <v>0</v>
      </c>
    </row>
    <row r="65" spans="1:6" ht="18.600000000000001" thickBot="1" x14ac:dyDescent="0.4">
      <c r="A65" s="47" t="s">
        <v>314</v>
      </c>
      <c r="B65" s="47" t="s">
        <v>329</v>
      </c>
      <c r="C65" s="48" t="s">
        <v>69</v>
      </c>
      <c r="D65" s="71">
        <v>4</v>
      </c>
      <c r="E65" s="71"/>
      <c r="F65" s="71">
        <f t="shared" si="0"/>
        <v>0</v>
      </c>
    </row>
    <row r="66" spans="1:6" ht="18.600000000000001" thickBot="1" x14ac:dyDescent="0.4">
      <c r="A66" s="47" t="s">
        <v>314</v>
      </c>
      <c r="B66" s="47" t="s">
        <v>330</v>
      </c>
      <c r="C66" s="48" t="s">
        <v>69</v>
      </c>
      <c r="D66" s="71">
        <v>6</v>
      </c>
      <c r="E66" s="71"/>
      <c r="F66" s="71">
        <f t="shared" si="0"/>
        <v>0</v>
      </c>
    </row>
    <row r="67" spans="1:6" ht="18.600000000000001" thickBot="1" x14ac:dyDescent="0.4">
      <c r="A67" s="47" t="s">
        <v>314</v>
      </c>
      <c r="B67" s="47" t="s">
        <v>331</v>
      </c>
      <c r="C67" s="48" t="s">
        <v>69</v>
      </c>
      <c r="D67" s="71">
        <v>4</v>
      </c>
      <c r="E67" s="71"/>
      <c r="F67" s="71">
        <f t="shared" si="0"/>
        <v>0</v>
      </c>
    </row>
    <row r="68" spans="1:6" ht="18.600000000000001" thickBot="1" x14ac:dyDescent="0.4">
      <c r="A68" s="47" t="s">
        <v>332</v>
      </c>
      <c r="B68" s="47" t="s">
        <v>333</v>
      </c>
      <c r="C68" s="48" t="s">
        <v>73</v>
      </c>
      <c r="D68" s="71">
        <v>4</v>
      </c>
      <c r="E68" s="71"/>
      <c r="F68" s="71">
        <f t="shared" si="0"/>
        <v>0</v>
      </c>
    </row>
    <row r="69" spans="1:6" ht="18.600000000000001" thickBot="1" x14ac:dyDescent="0.4">
      <c r="A69" s="47" t="s">
        <v>332</v>
      </c>
      <c r="B69" s="51">
        <v>6018</v>
      </c>
      <c r="C69" s="48" t="s">
        <v>73</v>
      </c>
      <c r="D69" s="71">
        <v>2</v>
      </c>
      <c r="E69" s="71"/>
      <c r="F69" s="71">
        <f t="shared" si="0"/>
        <v>0</v>
      </c>
    </row>
    <row r="70" spans="1:6" ht="18.600000000000001" thickBot="1" x14ac:dyDescent="0.4">
      <c r="A70" s="47"/>
      <c r="B70" s="54" t="s">
        <v>238</v>
      </c>
      <c r="C70" s="48"/>
      <c r="D70" s="71"/>
      <c r="E70" s="71"/>
      <c r="F70" s="71">
        <f t="shared" si="0"/>
        <v>0</v>
      </c>
    </row>
    <row r="71" spans="1:6" ht="18.600000000000001" thickBot="1" x14ac:dyDescent="0.4">
      <c r="A71" s="43" t="s">
        <v>374</v>
      </c>
      <c r="B71" s="175"/>
      <c r="C71" s="175"/>
      <c r="D71" s="73"/>
      <c r="E71" s="73"/>
      <c r="F71" s="73">
        <f t="shared" si="0"/>
        <v>0</v>
      </c>
    </row>
    <row r="72" spans="1:6" ht="18.600000000000001" hidden="1" thickBot="1" x14ac:dyDescent="0.4">
      <c r="A72" s="47" t="s">
        <v>337</v>
      </c>
      <c r="B72" s="47"/>
      <c r="C72" s="47" t="s">
        <v>57</v>
      </c>
      <c r="D72" s="71">
        <v>180</v>
      </c>
      <c r="E72" s="71">
        <v>3048</v>
      </c>
      <c r="F72" s="71">
        <f t="shared" ref="F72:F135" si="1">E72*D72</f>
        <v>548640</v>
      </c>
    </row>
    <row r="73" spans="1:6" ht="18.600000000000001" hidden="1" thickBot="1" x14ac:dyDescent="0.4">
      <c r="A73" s="55" t="s">
        <v>338</v>
      </c>
      <c r="B73" s="47"/>
      <c r="C73" s="47" t="s">
        <v>57</v>
      </c>
      <c r="D73" s="71">
        <v>5</v>
      </c>
      <c r="E73" s="71">
        <v>2804</v>
      </c>
      <c r="F73" s="71">
        <f t="shared" si="1"/>
        <v>14020</v>
      </c>
    </row>
    <row r="74" spans="1:6" ht="18.600000000000001" hidden="1" thickBot="1" x14ac:dyDescent="0.4">
      <c r="A74" s="55" t="s">
        <v>339</v>
      </c>
      <c r="B74" s="47"/>
      <c r="C74" s="47" t="s">
        <v>49</v>
      </c>
      <c r="D74" s="71">
        <v>120</v>
      </c>
      <c r="E74" s="71">
        <v>3019</v>
      </c>
      <c r="F74" s="71">
        <f t="shared" si="1"/>
        <v>362280</v>
      </c>
    </row>
    <row r="75" spans="1:6" ht="18.600000000000001" hidden="1" thickBot="1" x14ac:dyDescent="0.4">
      <c r="A75" s="55" t="s">
        <v>340</v>
      </c>
      <c r="B75" s="47"/>
      <c r="C75" s="47" t="s">
        <v>49</v>
      </c>
      <c r="D75" s="71">
        <v>7</v>
      </c>
      <c r="E75" s="71">
        <v>97451</v>
      </c>
      <c r="F75" s="71">
        <f t="shared" si="1"/>
        <v>682157</v>
      </c>
    </row>
    <row r="76" spans="1:6" ht="18.600000000000001" hidden="1" thickBot="1" x14ac:dyDescent="0.4">
      <c r="A76" s="55" t="s">
        <v>341</v>
      </c>
      <c r="B76" s="47"/>
      <c r="C76" s="47" t="s">
        <v>49</v>
      </c>
      <c r="D76" s="71">
        <v>15</v>
      </c>
      <c r="E76" s="71">
        <v>46837</v>
      </c>
      <c r="F76" s="71">
        <f t="shared" si="1"/>
        <v>702555</v>
      </c>
    </row>
    <row r="77" spans="1:6" ht="18.600000000000001" hidden="1" thickBot="1" x14ac:dyDescent="0.4">
      <c r="A77" s="55" t="s">
        <v>342</v>
      </c>
      <c r="B77" s="47"/>
      <c r="C77" s="47" t="s">
        <v>57</v>
      </c>
      <c r="D77" s="71">
        <v>2</v>
      </c>
      <c r="E77" s="71">
        <v>42572</v>
      </c>
      <c r="F77" s="71">
        <f t="shared" si="1"/>
        <v>85144</v>
      </c>
    </row>
    <row r="78" spans="1:6" ht="18.600000000000001" hidden="1" thickBot="1" x14ac:dyDescent="0.4">
      <c r="A78" s="55" t="s">
        <v>343</v>
      </c>
      <c r="B78" s="47"/>
      <c r="C78" s="47" t="s">
        <v>49</v>
      </c>
      <c r="D78" s="71">
        <v>10</v>
      </c>
      <c r="E78" s="71">
        <v>4237</v>
      </c>
      <c r="F78" s="71">
        <f t="shared" si="1"/>
        <v>42370</v>
      </c>
    </row>
    <row r="79" spans="1:6" ht="18.600000000000001" hidden="1" thickBot="1" x14ac:dyDescent="0.4">
      <c r="A79" s="47" t="s">
        <v>344</v>
      </c>
      <c r="B79" s="47"/>
      <c r="C79" s="47" t="s">
        <v>49</v>
      </c>
      <c r="D79" s="71">
        <v>5</v>
      </c>
      <c r="E79" s="71">
        <v>1694</v>
      </c>
      <c r="F79" s="71">
        <f t="shared" si="1"/>
        <v>8470</v>
      </c>
    </row>
    <row r="80" spans="1:6" ht="18.600000000000001" thickBot="1" x14ac:dyDescent="0.4">
      <c r="A80" s="74" t="s">
        <v>375</v>
      </c>
      <c r="B80" s="74"/>
      <c r="C80" s="43"/>
      <c r="D80" s="73"/>
      <c r="E80" s="73"/>
      <c r="F80" s="73">
        <f t="shared" si="1"/>
        <v>0</v>
      </c>
    </row>
    <row r="81" spans="1:6" ht="18.600000000000001" hidden="1" thickBot="1" x14ac:dyDescent="0.4">
      <c r="A81" s="47" t="s">
        <v>345</v>
      </c>
      <c r="B81" s="47"/>
      <c r="C81" s="47" t="s">
        <v>49</v>
      </c>
      <c r="D81" s="71">
        <v>100</v>
      </c>
      <c r="E81" s="71">
        <v>212</v>
      </c>
      <c r="F81" s="71">
        <f t="shared" si="1"/>
        <v>21200</v>
      </c>
    </row>
    <row r="82" spans="1:6" ht="18.600000000000001" hidden="1" thickBot="1" x14ac:dyDescent="0.4">
      <c r="A82" s="47" t="s">
        <v>346</v>
      </c>
      <c r="B82" s="47"/>
      <c r="C82" s="47" t="s">
        <v>455</v>
      </c>
      <c r="D82" s="71">
        <v>400</v>
      </c>
      <c r="E82" s="71">
        <v>161</v>
      </c>
      <c r="F82" s="71">
        <f t="shared" si="1"/>
        <v>64400</v>
      </c>
    </row>
    <row r="83" spans="1:6" ht="18.600000000000001" hidden="1" thickBot="1" x14ac:dyDescent="0.4">
      <c r="A83" s="47" t="s">
        <v>347</v>
      </c>
      <c r="B83" s="47"/>
      <c r="C83" s="47" t="s">
        <v>49</v>
      </c>
      <c r="D83" s="71">
        <v>50</v>
      </c>
      <c r="E83" s="71">
        <v>1507</v>
      </c>
      <c r="F83" s="71">
        <f t="shared" si="1"/>
        <v>75350</v>
      </c>
    </row>
    <row r="84" spans="1:6" ht="18.600000000000001" hidden="1" thickBot="1" x14ac:dyDescent="0.4">
      <c r="A84" s="47" t="s">
        <v>348</v>
      </c>
      <c r="B84" s="47"/>
      <c r="C84" s="47" t="s">
        <v>49</v>
      </c>
      <c r="D84" s="71">
        <v>50</v>
      </c>
      <c r="E84" s="71">
        <v>607</v>
      </c>
      <c r="F84" s="71">
        <f t="shared" si="1"/>
        <v>30350</v>
      </c>
    </row>
    <row r="85" spans="1:6" ht="18.600000000000001" thickBot="1" x14ac:dyDescent="0.4">
      <c r="A85" s="47" t="s">
        <v>349</v>
      </c>
      <c r="B85" s="47"/>
      <c r="C85" s="47" t="s">
        <v>49</v>
      </c>
      <c r="D85" s="71">
        <v>15</v>
      </c>
      <c r="E85" s="71"/>
      <c r="F85" s="71">
        <f t="shared" si="1"/>
        <v>0</v>
      </c>
    </row>
    <row r="86" spans="1:6" ht="18.600000000000001" hidden="1" thickBot="1" x14ac:dyDescent="0.4">
      <c r="A86" s="47" t="s">
        <v>350</v>
      </c>
      <c r="B86" s="47"/>
      <c r="C86" s="47" t="s">
        <v>49</v>
      </c>
      <c r="D86" s="71">
        <v>40</v>
      </c>
      <c r="E86" s="71">
        <v>307</v>
      </c>
      <c r="F86" s="71">
        <f t="shared" si="1"/>
        <v>12280</v>
      </c>
    </row>
    <row r="87" spans="1:6" ht="18.600000000000001" thickBot="1" x14ac:dyDescent="0.4">
      <c r="A87" s="47" t="s">
        <v>351</v>
      </c>
      <c r="B87" s="47"/>
      <c r="C87" s="47" t="s">
        <v>456</v>
      </c>
      <c r="D87" s="71">
        <v>6</v>
      </c>
      <c r="E87" s="71"/>
      <c r="F87" s="71">
        <f t="shared" si="1"/>
        <v>0</v>
      </c>
    </row>
    <row r="88" spans="1:6" ht="18.600000000000001" hidden="1" thickBot="1" x14ac:dyDescent="0.4">
      <c r="A88" s="47" t="s">
        <v>352</v>
      </c>
      <c r="B88" s="47"/>
      <c r="C88" s="47" t="s">
        <v>49</v>
      </c>
      <c r="D88" s="71">
        <v>30</v>
      </c>
      <c r="E88" s="71">
        <v>8474</v>
      </c>
      <c r="F88" s="71">
        <f t="shared" si="1"/>
        <v>254220</v>
      </c>
    </row>
    <row r="89" spans="1:6" ht="18.600000000000001" hidden="1" thickBot="1" x14ac:dyDescent="0.4">
      <c r="A89" s="47" t="s">
        <v>353</v>
      </c>
      <c r="B89" s="47"/>
      <c r="C89" s="47" t="s">
        <v>49</v>
      </c>
      <c r="D89" s="71">
        <v>30</v>
      </c>
      <c r="E89" s="71">
        <v>8474</v>
      </c>
      <c r="F89" s="71">
        <f t="shared" si="1"/>
        <v>254220</v>
      </c>
    </row>
    <row r="90" spans="1:6" ht="18.600000000000001" thickBot="1" x14ac:dyDescent="0.4">
      <c r="A90" s="47" t="s">
        <v>354</v>
      </c>
      <c r="B90" s="47"/>
      <c r="C90" s="47" t="s">
        <v>455</v>
      </c>
      <c r="D90" s="71">
        <v>1600</v>
      </c>
      <c r="E90" s="71"/>
      <c r="F90" s="71">
        <f t="shared" si="1"/>
        <v>0</v>
      </c>
    </row>
    <row r="91" spans="1:6" ht="18.600000000000001" hidden="1" thickBot="1" x14ac:dyDescent="0.4">
      <c r="A91" s="47" t="s">
        <v>355</v>
      </c>
      <c r="B91" s="47"/>
      <c r="C91" s="47" t="s">
        <v>49</v>
      </c>
      <c r="D91" s="71">
        <v>10</v>
      </c>
      <c r="E91" s="71">
        <v>6192</v>
      </c>
      <c r="F91" s="71">
        <f t="shared" si="1"/>
        <v>61920</v>
      </c>
    </row>
    <row r="92" spans="1:6" ht="18.600000000000001" hidden="1" thickBot="1" x14ac:dyDescent="0.4">
      <c r="A92" s="47" t="s">
        <v>356</v>
      </c>
      <c r="B92" s="47"/>
      <c r="C92" s="47" t="s">
        <v>49</v>
      </c>
      <c r="D92" s="71">
        <v>10</v>
      </c>
      <c r="E92" s="71">
        <v>8474</v>
      </c>
      <c r="F92" s="71">
        <f t="shared" si="1"/>
        <v>84740</v>
      </c>
    </row>
    <row r="93" spans="1:6" ht="18.600000000000001" thickBot="1" x14ac:dyDescent="0.4">
      <c r="A93" s="75" t="s">
        <v>357</v>
      </c>
      <c r="B93" s="76"/>
      <c r="C93" s="43"/>
      <c r="D93" s="73"/>
      <c r="E93" s="73"/>
      <c r="F93" s="73">
        <f t="shared" si="1"/>
        <v>0</v>
      </c>
    </row>
    <row r="94" spans="1:6" ht="18.600000000000001" hidden="1" thickBot="1" x14ac:dyDescent="0.4">
      <c r="A94" s="47" t="s">
        <v>358</v>
      </c>
      <c r="B94" s="47"/>
      <c r="C94" s="47" t="s">
        <v>453</v>
      </c>
      <c r="D94" s="71">
        <v>2</v>
      </c>
      <c r="E94" s="56">
        <v>7814.76</v>
      </c>
      <c r="F94" s="71">
        <f t="shared" si="1"/>
        <v>15629.52</v>
      </c>
    </row>
    <row r="95" spans="1:6" ht="18.600000000000001" hidden="1" thickBot="1" x14ac:dyDescent="0.4">
      <c r="A95" s="47" t="s">
        <v>359</v>
      </c>
      <c r="B95" s="47"/>
      <c r="C95" s="47" t="s">
        <v>453</v>
      </c>
      <c r="D95" s="71">
        <v>6</v>
      </c>
      <c r="E95" s="56">
        <v>518783.25</v>
      </c>
      <c r="F95" s="71">
        <f t="shared" si="1"/>
        <v>3112699.5</v>
      </c>
    </row>
    <row r="96" spans="1:6" ht="18.600000000000001" hidden="1" thickBot="1" x14ac:dyDescent="0.4">
      <c r="A96" s="47" t="s">
        <v>360</v>
      </c>
      <c r="B96" s="47"/>
      <c r="C96" s="47" t="s">
        <v>453</v>
      </c>
      <c r="D96" s="71">
        <v>6</v>
      </c>
      <c r="E96" s="56">
        <v>21002.97</v>
      </c>
      <c r="F96" s="71">
        <f t="shared" si="1"/>
        <v>126017.82</v>
      </c>
    </row>
    <row r="97" spans="1:6" ht="18.600000000000001" thickBot="1" x14ac:dyDescent="0.4">
      <c r="A97" s="47" t="s">
        <v>361</v>
      </c>
      <c r="B97" s="47"/>
      <c r="C97" s="47" t="s">
        <v>453</v>
      </c>
      <c r="D97" s="71">
        <v>2</v>
      </c>
      <c r="E97" s="56">
        <v>0</v>
      </c>
      <c r="F97" s="71">
        <f t="shared" si="1"/>
        <v>0</v>
      </c>
    </row>
    <row r="98" spans="1:6" ht="18.600000000000001" hidden="1" thickBot="1" x14ac:dyDescent="0.4">
      <c r="A98" s="47" t="s">
        <v>362</v>
      </c>
      <c r="B98" s="47"/>
      <c r="C98" s="47" t="s">
        <v>453</v>
      </c>
      <c r="D98" s="71">
        <v>3</v>
      </c>
      <c r="E98" s="56">
        <v>88004.07</v>
      </c>
      <c r="F98" s="71">
        <f t="shared" si="1"/>
        <v>264012.21000000002</v>
      </c>
    </row>
    <row r="99" spans="1:6" ht="18.600000000000001" hidden="1" thickBot="1" x14ac:dyDescent="0.4">
      <c r="A99" s="47" t="s">
        <v>363</v>
      </c>
      <c r="B99" s="47"/>
      <c r="C99" s="47" t="s">
        <v>453</v>
      </c>
      <c r="D99" s="71">
        <v>6</v>
      </c>
      <c r="E99" s="56">
        <v>84745.76</v>
      </c>
      <c r="F99" s="71">
        <f t="shared" si="1"/>
        <v>508474.55999999994</v>
      </c>
    </row>
    <row r="100" spans="1:6" ht="18.600000000000001" hidden="1" thickBot="1" x14ac:dyDescent="0.4">
      <c r="A100" s="47" t="s">
        <v>364</v>
      </c>
      <c r="B100" s="47"/>
      <c r="C100" s="47" t="s">
        <v>453</v>
      </c>
      <c r="D100" s="71">
        <v>5</v>
      </c>
      <c r="E100" s="56">
        <v>45754.67</v>
      </c>
      <c r="F100" s="71">
        <f t="shared" si="1"/>
        <v>228773.34999999998</v>
      </c>
    </row>
    <row r="101" spans="1:6" ht="18.600000000000001" hidden="1" thickBot="1" x14ac:dyDescent="0.4">
      <c r="A101" s="47" t="s">
        <v>365</v>
      </c>
      <c r="B101" s="47"/>
      <c r="C101" s="47" t="s">
        <v>453</v>
      </c>
      <c r="D101" s="71">
        <v>3</v>
      </c>
      <c r="E101" s="56">
        <v>302293.67</v>
      </c>
      <c r="F101" s="71">
        <f t="shared" si="1"/>
        <v>906881.01</v>
      </c>
    </row>
    <row r="102" spans="1:6" ht="18.600000000000001" hidden="1" thickBot="1" x14ac:dyDescent="0.4">
      <c r="A102" s="47" t="s">
        <v>366</v>
      </c>
      <c r="B102" s="47"/>
      <c r="C102" s="47" t="s">
        <v>453</v>
      </c>
      <c r="D102" s="71">
        <v>2</v>
      </c>
      <c r="E102" s="56">
        <v>147142.66</v>
      </c>
      <c r="F102" s="71">
        <f t="shared" si="1"/>
        <v>294285.32</v>
      </c>
    </row>
    <row r="103" spans="1:6" ht="18.600000000000001" hidden="1" thickBot="1" x14ac:dyDescent="0.4">
      <c r="A103" s="47" t="s">
        <v>367</v>
      </c>
      <c r="B103" s="47"/>
      <c r="C103" s="47" t="s">
        <v>453</v>
      </c>
      <c r="D103" s="71">
        <v>2</v>
      </c>
      <c r="E103" s="56">
        <v>1539913.37</v>
      </c>
      <c r="F103" s="71">
        <f t="shared" si="1"/>
        <v>3079826.74</v>
      </c>
    </row>
    <row r="104" spans="1:6" ht="18.600000000000001" hidden="1" thickBot="1" x14ac:dyDescent="0.4">
      <c r="A104" s="47" t="s">
        <v>368</v>
      </c>
      <c r="B104" s="47"/>
      <c r="C104" s="47" t="s">
        <v>453</v>
      </c>
      <c r="D104" s="71">
        <v>2</v>
      </c>
      <c r="E104" s="56">
        <v>74242.850000000006</v>
      </c>
      <c r="F104" s="71">
        <f t="shared" si="1"/>
        <v>148485.70000000001</v>
      </c>
    </row>
    <row r="105" spans="1:6" ht="18.600000000000001" hidden="1" thickBot="1" x14ac:dyDescent="0.4">
      <c r="A105" s="47" t="s">
        <v>369</v>
      </c>
      <c r="B105" s="47"/>
      <c r="C105" s="47" t="s">
        <v>453</v>
      </c>
      <c r="D105" s="71">
        <v>5</v>
      </c>
      <c r="E105" s="56">
        <v>602550.27</v>
      </c>
      <c r="F105" s="71">
        <f t="shared" si="1"/>
        <v>3012751.35</v>
      </c>
    </row>
    <row r="106" spans="1:6" ht="18.600000000000001" hidden="1" thickBot="1" x14ac:dyDescent="0.4">
      <c r="A106" s="47" t="s">
        <v>370</v>
      </c>
      <c r="B106" s="47"/>
      <c r="C106" s="47" t="s">
        <v>453</v>
      </c>
      <c r="D106" s="71">
        <v>8</v>
      </c>
      <c r="E106" s="56">
        <v>827236.01</v>
      </c>
      <c r="F106" s="71">
        <f t="shared" si="1"/>
        <v>6617888.0800000001</v>
      </c>
    </row>
    <row r="107" spans="1:6" ht="18.600000000000001" thickBot="1" x14ac:dyDescent="0.4">
      <c r="A107" s="47" t="s">
        <v>371</v>
      </c>
      <c r="B107" s="47"/>
      <c r="C107" s="47" t="s">
        <v>453</v>
      </c>
      <c r="D107" s="71">
        <v>2</v>
      </c>
      <c r="E107" s="56">
        <v>0</v>
      </c>
      <c r="F107" s="71">
        <f t="shared" si="1"/>
        <v>0</v>
      </c>
    </row>
    <row r="108" spans="1:6" ht="18.600000000000001" hidden="1" thickBot="1" x14ac:dyDescent="0.4">
      <c r="A108" s="57" t="s">
        <v>372</v>
      </c>
      <c r="B108" s="47"/>
      <c r="C108" s="57" t="s">
        <v>453</v>
      </c>
      <c r="D108" s="77">
        <v>50</v>
      </c>
      <c r="E108" s="77">
        <v>1694.92</v>
      </c>
      <c r="F108" s="71">
        <f t="shared" si="1"/>
        <v>84746</v>
      </c>
    </row>
    <row r="109" spans="1:6" ht="18.600000000000001" hidden="1" thickBot="1" x14ac:dyDescent="0.4">
      <c r="A109" s="57" t="s">
        <v>373</v>
      </c>
      <c r="B109" s="47"/>
      <c r="C109" s="57" t="s">
        <v>453</v>
      </c>
      <c r="D109" s="77">
        <v>100</v>
      </c>
      <c r="E109" s="77">
        <v>110.17</v>
      </c>
      <c r="F109" s="71">
        <f t="shared" si="1"/>
        <v>11017</v>
      </c>
    </row>
    <row r="110" spans="1:6" ht="18.600000000000001" thickBot="1" x14ac:dyDescent="0.4">
      <c r="A110" s="173" t="s">
        <v>376</v>
      </c>
      <c r="B110" s="173"/>
      <c r="C110" s="173"/>
      <c r="D110" s="73"/>
      <c r="E110" s="73"/>
      <c r="F110" s="73">
        <f t="shared" si="1"/>
        <v>0</v>
      </c>
    </row>
    <row r="111" spans="1:6" ht="18.600000000000001" hidden="1" thickBot="1" x14ac:dyDescent="0.4">
      <c r="A111" s="47" t="s">
        <v>377</v>
      </c>
      <c r="B111" s="47"/>
      <c r="C111" s="47" t="s">
        <v>453</v>
      </c>
      <c r="D111" s="56">
        <v>500</v>
      </c>
      <c r="E111" s="56">
        <v>4994.09</v>
      </c>
      <c r="F111" s="71">
        <f t="shared" si="1"/>
        <v>2497045</v>
      </c>
    </row>
    <row r="112" spans="1:6" ht="18.600000000000001" hidden="1" thickBot="1" x14ac:dyDescent="0.4">
      <c r="A112" s="47" t="s">
        <v>378</v>
      </c>
      <c r="B112" s="47"/>
      <c r="C112" s="47" t="s">
        <v>453</v>
      </c>
      <c r="D112" s="56">
        <v>500</v>
      </c>
      <c r="E112" s="56">
        <v>6713.3</v>
      </c>
      <c r="F112" s="71">
        <f t="shared" si="1"/>
        <v>3356650</v>
      </c>
    </row>
    <row r="113" spans="1:6" ht="18.600000000000001" hidden="1" thickBot="1" x14ac:dyDescent="0.4">
      <c r="A113" s="47" t="s">
        <v>379</v>
      </c>
      <c r="B113" s="47"/>
      <c r="C113" s="47" t="s">
        <v>453</v>
      </c>
      <c r="D113" s="56">
        <v>100</v>
      </c>
      <c r="E113" s="56">
        <v>873.13</v>
      </c>
      <c r="F113" s="71">
        <f t="shared" si="1"/>
        <v>87313</v>
      </c>
    </row>
    <row r="114" spans="1:6" ht="18.600000000000001" hidden="1" thickBot="1" x14ac:dyDescent="0.4">
      <c r="A114" s="47" t="s">
        <v>380</v>
      </c>
      <c r="B114" s="47"/>
      <c r="C114" s="47" t="s">
        <v>453</v>
      </c>
      <c r="D114" s="56">
        <v>100</v>
      </c>
      <c r="E114" s="56">
        <v>12619.02</v>
      </c>
      <c r="F114" s="71">
        <f t="shared" si="1"/>
        <v>1261902</v>
      </c>
    </row>
    <row r="115" spans="1:6" ht="18.600000000000001" thickBot="1" x14ac:dyDescent="0.4">
      <c r="A115" s="47" t="s">
        <v>381</v>
      </c>
      <c r="B115" s="47"/>
      <c r="C115" s="47" t="s">
        <v>453</v>
      </c>
      <c r="D115" s="56">
        <v>50</v>
      </c>
      <c r="E115" s="56">
        <v>0</v>
      </c>
      <c r="F115" s="71">
        <f t="shared" si="1"/>
        <v>0</v>
      </c>
    </row>
    <row r="116" spans="1:6" ht="18.600000000000001" hidden="1" thickBot="1" x14ac:dyDescent="0.4">
      <c r="A116" s="47" t="s">
        <v>382</v>
      </c>
      <c r="B116" s="47"/>
      <c r="C116" s="47" t="s">
        <v>453</v>
      </c>
      <c r="D116" s="56">
        <v>50</v>
      </c>
      <c r="E116" s="56">
        <v>340.43</v>
      </c>
      <c r="F116" s="71">
        <f t="shared" si="1"/>
        <v>17021.5</v>
      </c>
    </row>
    <row r="117" spans="1:6" ht="18.600000000000001" hidden="1" thickBot="1" x14ac:dyDescent="0.4">
      <c r="A117" s="47" t="s">
        <v>383</v>
      </c>
      <c r="B117" s="47"/>
      <c r="C117" s="47" t="s">
        <v>453</v>
      </c>
      <c r="D117" s="56">
        <v>500</v>
      </c>
      <c r="E117" s="56">
        <v>-216.98</v>
      </c>
      <c r="F117" s="71">
        <f t="shared" si="1"/>
        <v>-108490</v>
      </c>
    </row>
    <row r="118" spans="1:6" ht="18.600000000000001" hidden="1" thickBot="1" x14ac:dyDescent="0.4">
      <c r="A118" s="47" t="s">
        <v>384</v>
      </c>
      <c r="B118" s="47"/>
      <c r="C118" s="47" t="s">
        <v>453</v>
      </c>
      <c r="D118" s="56">
        <v>50</v>
      </c>
      <c r="E118" s="56">
        <v>101.4</v>
      </c>
      <c r="F118" s="71">
        <f t="shared" si="1"/>
        <v>5070</v>
      </c>
    </row>
    <row r="119" spans="1:6" ht="18.600000000000001" hidden="1" thickBot="1" x14ac:dyDescent="0.4">
      <c r="A119" s="47" t="s">
        <v>385</v>
      </c>
      <c r="B119" s="47"/>
      <c r="C119" s="47" t="s">
        <v>453</v>
      </c>
      <c r="D119" s="56">
        <v>6000</v>
      </c>
      <c r="E119" s="56">
        <v>1100</v>
      </c>
      <c r="F119" s="71">
        <f t="shared" si="1"/>
        <v>6600000</v>
      </c>
    </row>
    <row r="120" spans="1:6" ht="18.600000000000001" hidden="1" thickBot="1" x14ac:dyDescent="0.4">
      <c r="A120" s="47" t="s">
        <v>386</v>
      </c>
      <c r="B120" s="47"/>
      <c r="C120" s="47" t="s">
        <v>453</v>
      </c>
      <c r="D120" s="56">
        <v>150</v>
      </c>
      <c r="E120" s="56">
        <v>2465.75</v>
      </c>
      <c r="F120" s="71">
        <f t="shared" si="1"/>
        <v>369862.5</v>
      </c>
    </row>
    <row r="121" spans="1:6" ht="18.600000000000001" hidden="1" thickBot="1" x14ac:dyDescent="0.4">
      <c r="A121" s="47" t="s">
        <v>387</v>
      </c>
      <c r="B121" s="47"/>
      <c r="C121" s="47" t="s">
        <v>453</v>
      </c>
      <c r="D121" s="56">
        <v>6000</v>
      </c>
      <c r="E121" s="56">
        <v>80</v>
      </c>
      <c r="F121" s="71">
        <f t="shared" si="1"/>
        <v>480000</v>
      </c>
    </row>
    <row r="122" spans="1:6" ht="18.600000000000001" hidden="1" thickBot="1" x14ac:dyDescent="0.4">
      <c r="A122" s="47" t="s">
        <v>388</v>
      </c>
      <c r="B122" s="47"/>
      <c r="C122" s="47" t="s">
        <v>453</v>
      </c>
      <c r="D122" s="56">
        <v>200</v>
      </c>
      <c r="E122" s="56">
        <v>518.05999999999995</v>
      </c>
      <c r="F122" s="71">
        <f t="shared" si="1"/>
        <v>103611.99999999999</v>
      </c>
    </row>
    <row r="123" spans="1:6" ht="18.600000000000001" thickBot="1" x14ac:dyDescent="0.4">
      <c r="A123" s="47" t="s">
        <v>389</v>
      </c>
      <c r="B123" s="47"/>
      <c r="C123" s="47" t="s">
        <v>453</v>
      </c>
      <c r="D123" s="56">
        <v>50</v>
      </c>
      <c r="E123" s="56">
        <v>0</v>
      </c>
      <c r="F123" s="71">
        <f t="shared" si="1"/>
        <v>0</v>
      </c>
    </row>
    <row r="124" spans="1:6" ht="18.600000000000001" hidden="1" thickBot="1" x14ac:dyDescent="0.4">
      <c r="A124" s="47" t="s">
        <v>390</v>
      </c>
      <c r="B124" s="47"/>
      <c r="C124" s="47" t="s">
        <v>453</v>
      </c>
      <c r="D124" s="56">
        <v>50</v>
      </c>
      <c r="E124" s="56">
        <v>672.41</v>
      </c>
      <c r="F124" s="71">
        <f t="shared" si="1"/>
        <v>33620.5</v>
      </c>
    </row>
    <row r="125" spans="1:6" ht="18.600000000000001" hidden="1" thickBot="1" x14ac:dyDescent="0.4">
      <c r="A125" s="47" t="s">
        <v>391</v>
      </c>
      <c r="B125" s="47"/>
      <c r="C125" s="47" t="s">
        <v>453</v>
      </c>
      <c r="D125" s="56">
        <v>25</v>
      </c>
      <c r="E125" s="56">
        <v>47547.01</v>
      </c>
      <c r="F125" s="71">
        <f t="shared" si="1"/>
        <v>1188675.25</v>
      </c>
    </row>
    <row r="126" spans="1:6" ht="18.600000000000001" hidden="1" thickBot="1" x14ac:dyDescent="0.4">
      <c r="A126" s="47" t="s">
        <v>392</v>
      </c>
      <c r="B126" s="47"/>
      <c r="C126" s="47" t="s">
        <v>453</v>
      </c>
      <c r="D126" s="56">
        <v>200</v>
      </c>
      <c r="E126" s="56">
        <v>22220.17</v>
      </c>
      <c r="F126" s="71">
        <f t="shared" si="1"/>
        <v>4444034</v>
      </c>
    </row>
    <row r="127" spans="1:6" ht="18.600000000000001" hidden="1" thickBot="1" x14ac:dyDescent="0.4">
      <c r="A127" s="47" t="s">
        <v>393</v>
      </c>
      <c r="B127" s="47"/>
      <c r="C127" s="47" t="s">
        <v>453</v>
      </c>
      <c r="D127" s="56">
        <v>100</v>
      </c>
      <c r="E127" s="56">
        <v>34653.019999999997</v>
      </c>
      <c r="F127" s="71">
        <f t="shared" si="1"/>
        <v>3465301.9999999995</v>
      </c>
    </row>
    <row r="128" spans="1:6" ht="18.600000000000001" hidden="1" thickBot="1" x14ac:dyDescent="0.4">
      <c r="A128" s="47" t="s">
        <v>394</v>
      </c>
      <c r="B128" s="47"/>
      <c r="C128" s="47" t="s">
        <v>453</v>
      </c>
      <c r="D128" s="56">
        <v>100</v>
      </c>
      <c r="E128" s="56">
        <v>23193.27</v>
      </c>
      <c r="F128" s="71">
        <f t="shared" si="1"/>
        <v>2319327</v>
      </c>
    </row>
    <row r="129" spans="1:6" ht="18.600000000000001" hidden="1" thickBot="1" x14ac:dyDescent="0.4">
      <c r="A129" s="47" t="s">
        <v>395</v>
      </c>
      <c r="B129" s="47"/>
      <c r="C129" s="47" t="s">
        <v>453</v>
      </c>
      <c r="D129" s="56">
        <v>100</v>
      </c>
      <c r="E129" s="56">
        <v>62266.65</v>
      </c>
      <c r="F129" s="71">
        <f t="shared" si="1"/>
        <v>6226665</v>
      </c>
    </row>
    <row r="130" spans="1:6" ht="18.600000000000001" hidden="1" thickBot="1" x14ac:dyDescent="0.4">
      <c r="A130" s="47" t="s">
        <v>396</v>
      </c>
      <c r="B130" s="47"/>
      <c r="C130" s="47" t="s">
        <v>453</v>
      </c>
      <c r="D130" s="56">
        <v>60</v>
      </c>
      <c r="E130" s="56">
        <v>32750.82</v>
      </c>
      <c r="F130" s="71">
        <f t="shared" si="1"/>
        <v>1965049.2</v>
      </c>
    </row>
    <row r="131" spans="1:6" ht="18.600000000000001" hidden="1" thickBot="1" x14ac:dyDescent="0.4">
      <c r="A131" s="47" t="s">
        <v>397</v>
      </c>
      <c r="B131" s="47"/>
      <c r="C131" s="47" t="s">
        <v>453</v>
      </c>
      <c r="D131" s="56">
        <v>500</v>
      </c>
      <c r="E131" s="56">
        <v>14975.26</v>
      </c>
      <c r="F131" s="71">
        <f t="shared" si="1"/>
        <v>7487630</v>
      </c>
    </row>
    <row r="132" spans="1:6" ht="18.600000000000001" hidden="1" thickBot="1" x14ac:dyDescent="0.4">
      <c r="A132" s="47" t="s">
        <v>398</v>
      </c>
      <c r="B132" s="47"/>
      <c r="C132" s="47" t="s">
        <v>453</v>
      </c>
      <c r="D132" s="56">
        <v>100</v>
      </c>
      <c r="E132" s="56">
        <v>71596.87</v>
      </c>
      <c r="F132" s="71">
        <f t="shared" si="1"/>
        <v>7159687</v>
      </c>
    </row>
    <row r="133" spans="1:6" ht="18.600000000000001" hidden="1" thickBot="1" x14ac:dyDescent="0.4">
      <c r="A133" s="47" t="s">
        <v>399</v>
      </c>
      <c r="B133" s="47"/>
      <c r="C133" s="47" t="s">
        <v>453</v>
      </c>
      <c r="D133" s="56">
        <v>50</v>
      </c>
      <c r="E133" s="56">
        <v>34246.800000000003</v>
      </c>
      <c r="F133" s="71">
        <f t="shared" si="1"/>
        <v>1712340.0000000002</v>
      </c>
    </row>
    <row r="134" spans="1:6" ht="18.600000000000001" thickBot="1" x14ac:dyDescent="0.4">
      <c r="A134" s="47" t="s">
        <v>400</v>
      </c>
      <c r="B134" s="47"/>
      <c r="C134" s="47" t="s">
        <v>453</v>
      </c>
      <c r="D134" s="56">
        <v>50</v>
      </c>
      <c r="E134" s="56">
        <v>0</v>
      </c>
      <c r="F134" s="71">
        <f t="shared" si="1"/>
        <v>0</v>
      </c>
    </row>
    <row r="135" spans="1:6" ht="18.600000000000001" hidden="1" thickBot="1" x14ac:dyDescent="0.4">
      <c r="A135" s="47" t="s">
        <v>401</v>
      </c>
      <c r="B135" s="47"/>
      <c r="C135" s="47" t="s">
        <v>453</v>
      </c>
      <c r="D135" s="56">
        <v>40</v>
      </c>
      <c r="E135" s="56">
        <v>54858.34</v>
      </c>
      <c r="F135" s="71">
        <f t="shared" si="1"/>
        <v>2194333.5999999996</v>
      </c>
    </row>
    <row r="136" spans="1:6" ht="18.600000000000001" hidden="1" thickBot="1" x14ac:dyDescent="0.4">
      <c r="A136" s="47" t="s">
        <v>402</v>
      </c>
      <c r="B136" s="47"/>
      <c r="C136" s="47" t="s">
        <v>453</v>
      </c>
      <c r="D136" s="56">
        <v>150</v>
      </c>
      <c r="E136" s="56">
        <v>32471.86</v>
      </c>
      <c r="F136" s="71">
        <f t="shared" ref="F136:F199" si="2">E136*D136</f>
        <v>4870779</v>
      </c>
    </row>
    <row r="137" spans="1:6" ht="18.600000000000001" hidden="1" thickBot="1" x14ac:dyDescent="0.4">
      <c r="A137" s="47" t="s">
        <v>403</v>
      </c>
      <c r="B137" s="47"/>
      <c r="C137" s="47" t="s">
        <v>453</v>
      </c>
      <c r="D137" s="56">
        <v>50</v>
      </c>
      <c r="E137" s="56">
        <v>10987.71</v>
      </c>
      <c r="F137" s="71">
        <f t="shared" si="2"/>
        <v>549385.5</v>
      </c>
    </row>
    <row r="138" spans="1:6" ht="18.600000000000001" hidden="1" thickBot="1" x14ac:dyDescent="0.4">
      <c r="A138" s="47" t="s">
        <v>404</v>
      </c>
      <c r="B138" s="47"/>
      <c r="C138" s="47" t="s">
        <v>453</v>
      </c>
      <c r="D138" s="56">
        <v>50</v>
      </c>
      <c r="E138" s="56">
        <v>7810.35</v>
      </c>
      <c r="F138" s="71">
        <f t="shared" si="2"/>
        <v>390517.5</v>
      </c>
    </row>
    <row r="139" spans="1:6" ht="18.600000000000001" hidden="1" thickBot="1" x14ac:dyDescent="0.4">
      <c r="A139" s="47" t="s">
        <v>405</v>
      </c>
      <c r="B139" s="47"/>
      <c r="C139" s="47" t="s">
        <v>453</v>
      </c>
      <c r="D139" s="56">
        <v>60</v>
      </c>
      <c r="E139" s="56">
        <v>570836.24</v>
      </c>
      <c r="F139" s="71">
        <f t="shared" si="2"/>
        <v>34250174.399999999</v>
      </c>
    </row>
    <row r="140" spans="1:6" ht="18.600000000000001" hidden="1" thickBot="1" x14ac:dyDescent="0.4">
      <c r="A140" s="47" t="s">
        <v>406</v>
      </c>
      <c r="B140" s="47"/>
      <c r="C140" s="47" t="s">
        <v>453</v>
      </c>
      <c r="D140" s="56">
        <v>30</v>
      </c>
      <c r="E140" s="56">
        <v>20594.349999999999</v>
      </c>
      <c r="F140" s="71">
        <f t="shared" si="2"/>
        <v>617830.5</v>
      </c>
    </row>
    <row r="141" spans="1:6" ht="18.600000000000001" hidden="1" thickBot="1" x14ac:dyDescent="0.4">
      <c r="A141" s="47" t="s">
        <v>407</v>
      </c>
      <c r="B141" s="47"/>
      <c r="C141" s="47" t="s">
        <v>453</v>
      </c>
      <c r="D141" s="56">
        <v>250</v>
      </c>
      <c r="E141" s="56">
        <v>74045.09</v>
      </c>
      <c r="F141" s="71">
        <f t="shared" si="2"/>
        <v>18511272.5</v>
      </c>
    </row>
    <row r="142" spans="1:6" ht="18.600000000000001" hidden="1" thickBot="1" x14ac:dyDescent="0.4">
      <c r="A142" s="47" t="s">
        <v>408</v>
      </c>
      <c r="B142" s="47"/>
      <c r="C142" s="47" t="s">
        <v>453</v>
      </c>
      <c r="D142" s="56">
        <v>20</v>
      </c>
      <c r="E142" s="56">
        <v>1702.23</v>
      </c>
      <c r="F142" s="71">
        <f t="shared" si="2"/>
        <v>34044.6</v>
      </c>
    </row>
    <row r="143" spans="1:6" ht="18.600000000000001" hidden="1" thickBot="1" x14ac:dyDescent="0.4">
      <c r="A143" s="47" t="s">
        <v>409</v>
      </c>
      <c r="B143" s="47"/>
      <c r="C143" s="47" t="s">
        <v>453</v>
      </c>
      <c r="D143" s="56">
        <v>120</v>
      </c>
      <c r="E143" s="56">
        <v>33154.43</v>
      </c>
      <c r="F143" s="71">
        <f t="shared" si="2"/>
        <v>3978531.6</v>
      </c>
    </row>
    <row r="144" spans="1:6" ht="18.600000000000001" hidden="1" thickBot="1" x14ac:dyDescent="0.4">
      <c r="A144" s="47" t="s">
        <v>410</v>
      </c>
      <c r="B144" s="47"/>
      <c r="C144" s="47" t="s">
        <v>453</v>
      </c>
      <c r="D144" s="56">
        <v>5</v>
      </c>
      <c r="E144" s="56">
        <v>0.01</v>
      </c>
      <c r="F144" s="71">
        <f t="shared" si="2"/>
        <v>0.05</v>
      </c>
    </row>
    <row r="145" spans="1:6" ht="18.600000000000001" hidden="1" thickBot="1" x14ac:dyDescent="0.4">
      <c r="A145" s="47" t="s">
        <v>411</v>
      </c>
      <c r="B145" s="47"/>
      <c r="C145" s="47" t="s">
        <v>453</v>
      </c>
      <c r="D145" s="56">
        <v>300</v>
      </c>
      <c r="E145" s="56">
        <v>67840.210000000006</v>
      </c>
      <c r="F145" s="71">
        <f t="shared" si="2"/>
        <v>20352063.000000004</v>
      </c>
    </row>
    <row r="146" spans="1:6" ht="18.600000000000001" hidden="1" thickBot="1" x14ac:dyDescent="0.4">
      <c r="A146" s="47" t="s">
        <v>412</v>
      </c>
      <c r="B146" s="47"/>
      <c r="C146" s="47" t="s">
        <v>453</v>
      </c>
      <c r="D146" s="56">
        <v>400</v>
      </c>
      <c r="E146" s="56">
        <v>6035.95</v>
      </c>
      <c r="F146" s="71">
        <f t="shared" si="2"/>
        <v>2414380</v>
      </c>
    </row>
    <row r="147" spans="1:6" ht="18.600000000000001" hidden="1" thickBot="1" x14ac:dyDescent="0.4">
      <c r="A147" s="47" t="s">
        <v>413</v>
      </c>
      <c r="B147" s="47"/>
      <c r="C147" s="47" t="s">
        <v>453</v>
      </c>
      <c r="D147" s="56">
        <v>150</v>
      </c>
      <c r="E147" s="56">
        <v>47981.94</v>
      </c>
      <c r="F147" s="71">
        <f t="shared" si="2"/>
        <v>7197291</v>
      </c>
    </row>
    <row r="148" spans="1:6" ht="18.600000000000001" hidden="1" thickBot="1" x14ac:dyDescent="0.4">
      <c r="A148" s="47" t="s">
        <v>414</v>
      </c>
      <c r="B148" s="47"/>
      <c r="C148" s="47" t="s">
        <v>453</v>
      </c>
      <c r="D148" s="56">
        <v>30</v>
      </c>
      <c r="E148" s="56">
        <v>1738.29</v>
      </c>
      <c r="F148" s="71">
        <f t="shared" si="2"/>
        <v>52148.7</v>
      </c>
    </row>
    <row r="149" spans="1:6" ht="18.600000000000001" thickBot="1" x14ac:dyDescent="0.4">
      <c r="A149" s="47" t="s">
        <v>415</v>
      </c>
      <c r="B149" s="47"/>
      <c r="C149" s="47" t="s">
        <v>453</v>
      </c>
      <c r="D149" s="56">
        <v>10</v>
      </c>
      <c r="E149" s="56">
        <v>0</v>
      </c>
      <c r="F149" s="71">
        <f t="shared" si="2"/>
        <v>0</v>
      </c>
    </row>
    <row r="150" spans="1:6" ht="18.600000000000001" hidden="1" thickBot="1" x14ac:dyDescent="0.4">
      <c r="A150" s="47" t="s">
        <v>416</v>
      </c>
      <c r="B150" s="47"/>
      <c r="C150" s="47" t="s">
        <v>453</v>
      </c>
      <c r="D150" s="56">
        <v>60</v>
      </c>
      <c r="E150" s="56">
        <v>1617.12</v>
      </c>
      <c r="F150" s="71">
        <f t="shared" si="2"/>
        <v>97027.199999999997</v>
      </c>
    </row>
    <row r="151" spans="1:6" ht="18.600000000000001" hidden="1" thickBot="1" x14ac:dyDescent="0.4">
      <c r="A151" s="47" t="s">
        <v>417</v>
      </c>
      <c r="B151" s="47"/>
      <c r="C151" s="47" t="s">
        <v>453</v>
      </c>
      <c r="D151" s="71">
        <v>30</v>
      </c>
      <c r="E151" s="71">
        <v>97778.55</v>
      </c>
      <c r="F151" s="71">
        <f t="shared" si="2"/>
        <v>2933356.5</v>
      </c>
    </row>
    <row r="152" spans="1:6" ht="18.600000000000001" hidden="1" thickBot="1" x14ac:dyDescent="0.4">
      <c r="A152" s="47" t="s">
        <v>418</v>
      </c>
      <c r="B152" s="47"/>
      <c r="C152" s="47" t="s">
        <v>453</v>
      </c>
      <c r="D152" s="71">
        <v>80</v>
      </c>
      <c r="E152" s="71">
        <v>22979.71</v>
      </c>
      <c r="F152" s="71">
        <f t="shared" si="2"/>
        <v>1838376.7999999998</v>
      </c>
    </row>
    <row r="153" spans="1:6" ht="18.600000000000001" hidden="1" thickBot="1" x14ac:dyDescent="0.4">
      <c r="A153" s="47" t="s">
        <v>380</v>
      </c>
      <c r="B153" s="47"/>
      <c r="C153" s="47" t="s">
        <v>453</v>
      </c>
      <c r="D153" s="71">
        <v>60</v>
      </c>
      <c r="E153" s="71">
        <v>12619.02</v>
      </c>
      <c r="F153" s="71">
        <f t="shared" si="2"/>
        <v>757141.20000000007</v>
      </c>
    </row>
    <row r="154" spans="1:6" ht="18.600000000000001" hidden="1" thickBot="1" x14ac:dyDescent="0.4">
      <c r="A154" s="47" t="s">
        <v>419</v>
      </c>
      <c r="B154" s="47"/>
      <c r="C154" s="47" t="s">
        <v>453</v>
      </c>
      <c r="D154" s="71">
        <v>1100</v>
      </c>
      <c r="E154" s="71">
        <v>140</v>
      </c>
      <c r="F154" s="71">
        <f t="shared" si="2"/>
        <v>154000</v>
      </c>
    </row>
    <row r="155" spans="1:6" ht="18.600000000000001" hidden="1" thickBot="1" x14ac:dyDescent="0.4">
      <c r="A155" s="47" t="s">
        <v>420</v>
      </c>
      <c r="B155" s="47"/>
      <c r="C155" s="47" t="s">
        <v>453</v>
      </c>
      <c r="D155" s="71">
        <v>30</v>
      </c>
      <c r="E155" s="71">
        <v>9751.4</v>
      </c>
      <c r="F155" s="71">
        <f t="shared" si="2"/>
        <v>292542</v>
      </c>
    </row>
    <row r="156" spans="1:6" ht="18.600000000000001" hidden="1" thickBot="1" x14ac:dyDescent="0.4">
      <c r="A156" s="47" t="s">
        <v>421</v>
      </c>
      <c r="B156" s="47"/>
      <c r="C156" s="47" t="s">
        <v>453</v>
      </c>
      <c r="D156" s="71">
        <v>1000</v>
      </c>
      <c r="E156" s="71">
        <v>1276.0999999999999</v>
      </c>
      <c r="F156" s="71">
        <f t="shared" si="2"/>
        <v>1276100</v>
      </c>
    </row>
    <row r="157" spans="1:6" ht="18.600000000000001" hidden="1" thickBot="1" x14ac:dyDescent="0.4">
      <c r="A157" s="47" t="s">
        <v>422</v>
      </c>
      <c r="B157" s="47"/>
      <c r="C157" s="47" t="s">
        <v>453</v>
      </c>
      <c r="D157" s="71">
        <v>1000</v>
      </c>
      <c r="E157" s="71">
        <v>736.85</v>
      </c>
      <c r="F157" s="71">
        <f t="shared" si="2"/>
        <v>736850</v>
      </c>
    </row>
    <row r="158" spans="1:6" ht="18.600000000000001" hidden="1" thickBot="1" x14ac:dyDescent="0.4">
      <c r="A158" s="47" t="s">
        <v>423</v>
      </c>
      <c r="B158" s="47"/>
      <c r="C158" s="47" t="s">
        <v>453</v>
      </c>
      <c r="D158" s="71">
        <v>100</v>
      </c>
      <c r="E158" s="71">
        <v>181.26</v>
      </c>
      <c r="F158" s="71">
        <f t="shared" si="2"/>
        <v>18126</v>
      </c>
    </row>
    <row r="159" spans="1:6" ht="18.600000000000001" thickBot="1" x14ac:dyDescent="0.4">
      <c r="A159" s="172" t="s">
        <v>424</v>
      </c>
      <c r="B159" s="172"/>
      <c r="C159" s="172"/>
      <c r="D159" s="78"/>
      <c r="E159" s="78"/>
      <c r="F159" s="73">
        <f t="shared" si="2"/>
        <v>0</v>
      </c>
    </row>
    <row r="160" spans="1:6" ht="18.600000000000001" thickBot="1" x14ac:dyDescent="0.4">
      <c r="A160" s="46" t="s">
        <v>118</v>
      </c>
      <c r="B160" s="46"/>
      <c r="C160" s="45" t="s">
        <v>69</v>
      </c>
      <c r="D160" s="70">
        <v>3</v>
      </c>
      <c r="E160" s="71"/>
      <c r="F160" s="71">
        <f t="shared" si="2"/>
        <v>0</v>
      </c>
    </row>
    <row r="161" spans="1:6" ht="18.600000000000001" thickBot="1" x14ac:dyDescent="0.4">
      <c r="A161" s="58" t="s">
        <v>119</v>
      </c>
      <c r="B161" s="46"/>
      <c r="C161" s="59" t="s">
        <v>69</v>
      </c>
      <c r="D161" s="79">
        <v>2</v>
      </c>
      <c r="E161" s="71"/>
      <c r="F161" s="71">
        <f t="shared" si="2"/>
        <v>0</v>
      </c>
    </row>
    <row r="162" spans="1:6" ht="18.600000000000001" thickBot="1" x14ac:dyDescent="0.4">
      <c r="A162" s="46" t="s">
        <v>121</v>
      </c>
      <c r="B162" s="46"/>
      <c r="C162" s="45" t="s">
        <v>69</v>
      </c>
      <c r="D162" s="70">
        <v>12</v>
      </c>
      <c r="E162" s="71"/>
      <c r="F162" s="71">
        <f t="shared" si="2"/>
        <v>0</v>
      </c>
    </row>
    <row r="163" spans="1:6" ht="18.600000000000001" thickBot="1" x14ac:dyDescent="0.4">
      <c r="A163" s="58" t="s">
        <v>122</v>
      </c>
      <c r="B163" s="46"/>
      <c r="C163" s="59" t="s">
        <v>69</v>
      </c>
      <c r="D163" s="79">
        <v>10</v>
      </c>
      <c r="E163" s="71"/>
      <c r="F163" s="71">
        <f t="shared" si="2"/>
        <v>0</v>
      </c>
    </row>
    <row r="164" spans="1:6" ht="18.600000000000001" thickBot="1" x14ac:dyDescent="0.4">
      <c r="A164" s="46" t="s">
        <v>123</v>
      </c>
      <c r="B164" s="46"/>
      <c r="C164" s="45" t="s">
        <v>69</v>
      </c>
      <c r="D164" s="70">
        <v>1</v>
      </c>
      <c r="E164" s="71"/>
      <c r="F164" s="71">
        <f t="shared" si="2"/>
        <v>0</v>
      </c>
    </row>
    <row r="165" spans="1:6" ht="18.600000000000001" thickBot="1" x14ac:dyDescent="0.4">
      <c r="A165" s="58" t="s">
        <v>124</v>
      </c>
      <c r="B165" s="46"/>
      <c r="C165" s="59" t="s">
        <v>69</v>
      </c>
      <c r="D165" s="79">
        <v>1</v>
      </c>
      <c r="E165" s="71"/>
      <c r="F165" s="71">
        <f t="shared" si="2"/>
        <v>0</v>
      </c>
    </row>
    <row r="166" spans="1:6" ht="18.600000000000001" thickBot="1" x14ac:dyDescent="0.4">
      <c r="A166" s="46" t="s">
        <v>125</v>
      </c>
      <c r="B166" s="46"/>
      <c r="C166" s="45" t="s">
        <v>69</v>
      </c>
      <c r="D166" s="70">
        <v>1</v>
      </c>
      <c r="E166" s="71"/>
      <c r="F166" s="71">
        <f t="shared" si="2"/>
        <v>0</v>
      </c>
    </row>
    <row r="167" spans="1:6" ht="18.600000000000001" thickBot="1" x14ac:dyDescent="0.4">
      <c r="A167" s="58" t="s">
        <v>127</v>
      </c>
      <c r="B167" s="46"/>
      <c r="C167" s="59" t="s">
        <v>69</v>
      </c>
      <c r="D167" s="79">
        <v>30</v>
      </c>
      <c r="E167" s="71"/>
      <c r="F167" s="71">
        <f t="shared" si="2"/>
        <v>0</v>
      </c>
    </row>
    <row r="168" spans="1:6" ht="18.600000000000001" thickBot="1" x14ac:dyDescent="0.4">
      <c r="A168" s="46" t="s">
        <v>132</v>
      </c>
      <c r="B168" s="46"/>
      <c r="C168" s="45" t="s">
        <v>69</v>
      </c>
      <c r="D168" s="70">
        <v>100</v>
      </c>
      <c r="E168" s="71"/>
      <c r="F168" s="71">
        <f t="shared" si="2"/>
        <v>0</v>
      </c>
    </row>
    <row r="169" spans="1:6" ht="18.600000000000001" thickBot="1" x14ac:dyDescent="0.4">
      <c r="A169" s="58" t="s">
        <v>133</v>
      </c>
      <c r="B169" s="46"/>
      <c r="C169" s="59" t="s">
        <v>69</v>
      </c>
      <c r="D169" s="79">
        <v>50</v>
      </c>
      <c r="E169" s="71"/>
      <c r="F169" s="71">
        <f t="shared" si="2"/>
        <v>0</v>
      </c>
    </row>
    <row r="170" spans="1:6" ht="18.600000000000001" thickBot="1" x14ac:dyDescent="0.4">
      <c r="A170" s="46" t="s">
        <v>134</v>
      </c>
      <c r="B170" s="46"/>
      <c r="C170" s="45" t="s">
        <v>69</v>
      </c>
      <c r="D170" s="70">
        <v>4</v>
      </c>
      <c r="E170" s="71"/>
      <c r="F170" s="71">
        <f t="shared" si="2"/>
        <v>0</v>
      </c>
    </row>
    <row r="171" spans="1:6" ht="18.600000000000001" thickBot="1" x14ac:dyDescent="0.4">
      <c r="A171" s="58" t="s">
        <v>135</v>
      </c>
      <c r="B171" s="46"/>
      <c r="C171" s="59" t="s">
        <v>69</v>
      </c>
      <c r="D171" s="79">
        <v>4</v>
      </c>
      <c r="E171" s="71"/>
      <c r="F171" s="71">
        <f t="shared" si="2"/>
        <v>0</v>
      </c>
    </row>
    <row r="172" spans="1:6" ht="18.600000000000001" thickBot="1" x14ac:dyDescent="0.4">
      <c r="A172" s="46" t="s">
        <v>136</v>
      </c>
      <c r="B172" s="46"/>
      <c r="C172" s="45" t="s">
        <v>69</v>
      </c>
      <c r="D172" s="70">
        <v>4</v>
      </c>
      <c r="E172" s="71"/>
      <c r="F172" s="71">
        <f t="shared" si="2"/>
        <v>0</v>
      </c>
    </row>
    <row r="173" spans="1:6" ht="18.600000000000001" thickBot="1" x14ac:dyDescent="0.4">
      <c r="A173" s="58" t="s">
        <v>137</v>
      </c>
      <c r="B173" s="46"/>
      <c r="C173" s="59" t="s">
        <v>69</v>
      </c>
      <c r="D173" s="79">
        <v>2</v>
      </c>
      <c r="E173" s="71"/>
      <c r="F173" s="71">
        <f t="shared" si="2"/>
        <v>0</v>
      </c>
    </row>
    <row r="174" spans="1:6" ht="18.600000000000001" thickBot="1" x14ac:dyDescent="0.4">
      <c r="A174" s="46" t="s">
        <v>119</v>
      </c>
      <c r="B174" s="46"/>
      <c r="C174" s="45" t="s">
        <v>69</v>
      </c>
      <c r="D174" s="70">
        <v>2</v>
      </c>
      <c r="E174" s="71"/>
      <c r="F174" s="71">
        <f t="shared" si="2"/>
        <v>0</v>
      </c>
    </row>
    <row r="175" spans="1:6" ht="18.600000000000001" thickBot="1" x14ac:dyDescent="0.4">
      <c r="A175" s="58" t="s">
        <v>138</v>
      </c>
      <c r="B175" s="46"/>
      <c r="C175" s="59" t="s">
        <v>69</v>
      </c>
      <c r="D175" s="79">
        <v>10</v>
      </c>
      <c r="E175" s="71"/>
      <c r="F175" s="71">
        <f t="shared" si="2"/>
        <v>0</v>
      </c>
    </row>
    <row r="176" spans="1:6" ht="18.600000000000001" thickBot="1" x14ac:dyDescent="0.4">
      <c r="A176" s="46" t="s">
        <v>139</v>
      </c>
      <c r="B176" s="46"/>
      <c r="C176" s="45" t="s">
        <v>69</v>
      </c>
      <c r="D176" s="70">
        <v>30</v>
      </c>
      <c r="E176" s="71"/>
      <c r="F176" s="71">
        <f t="shared" si="2"/>
        <v>0</v>
      </c>
    </row>
    <row r="177" spans="1:6" ht="18.600000000000001" thickBot="1" x14ac:dyDescent="0.4">
      <c r="A177" s="58" t="s">
        <v>140</v>
      </c>
      <c r="B177" s="46"/>
      <c r="C177" s="59" t="s">
        <v>69</v>
      </c>
      <c r="D177" s="79">
        <v>10</v>
      </c>
      <c r="E177" s="71"/>
      <c r="F177" s="71">
        <f t="shared" si="2"/>
        <v>0</v>
      </c>
    </row>
    <row r="178" spans="1:6" ht="18.600000000000001" thickBot="1" x14ac:dyDescent="0.4">
      <c r="A178" s="46" t="s">
        <v>141</v>
      </c>
      <c r="B178" s="46"/>
      <c r="C178" s="45" t="s">
        <v>69</v>
      </c>
      <c r="D178" s="70">
        <v>4</v>
      </c>
      <c r="E178" s="71"/>
      <c r="F178" s="71">
        <f t="shared" si="2"/>
        <v>0</v>
      </c>
    </row>
    <row r="179" spans="1:6" ht="18.600000000000001" thickBot="1" x14ac:dyDescent="0.4">
      <c r="A179" s="58" t="s">
        <v>142</v>
      </c>
      <c r="B179" s="46"/>
      <c r="C179" s="59" t="s">
        <v>69</v>
      </c>
      <c r="D179" s="79">
        <v>4</v>
      </c>
      <c r="E179" s="71"/>
      <c r="F179" s="71">
        <f t="shared" si="2"/>
        <v>0</v>
      </c>
    </row>
    <row r="180" spans="1:6" ht="18.600000000000001" thickBot="1" x14ac:dyDescent="0.4">
      <c r="A180" s="46" t="s">
        <v>143</v>
      </c>
      <c r="B180" s="46"/>
      <c r="C180" s="45" t="s">
        <v>69</v>
      </c>
      <c r="D180" s="70">
        <v>5</v>
      </c>
      <c r="E180" s="71"/>
      <c r="F180" s="71">
        <f t="shared" si="2"/>
        <v>0</v>
      </c>
    </row>
    <row r="181" spans="1:6" ht="18.600000000000001" thickBot="1" x14ac:dyDescent="0.4">
      <c r="A181" s="58" t="s">
        <v>144</v>
      </c>
      <c r="B181" s="46"/>
      <c r="C181" s="59" t="s">
        <v>69</v>
      </c>
      <c r="D181" s="79">
        <v>5</v>
      </c>
      <c r="E181" s="71"/>
      <c r="F181" s="71">
        <f t="shared" si="2"/>
        <v>0</v>
      </c>
    </row>
    <row r="182" spans="1:6" ht="18.600000000000001" thickBot="1" x14ac:dyDescent="0.4">
      <c r="A182" s="46" t="s">
        <v>145</v>
      </c>
      <c r="B182" s="46"/>
      <c r="C182" s="45" t="s">
        <v>69</v>
      </c>
      <c r="D182" s="70">
        <v>10</v>
      </c>
      <c r="E182" s="71"/>
      <c r="F182" s="71">
        <f t="shared" si="2"/>
        <v>0</v>
      </c>
    </row>
    <row r="183" spans="1:6" ht="18.600000000000001" thickBot="1" x14ac:dyDescent="0.4">
      <c r="A183" s="58" t="s">
        <v>146</v>
      </c>
      <c r="B183" s="46"/>
      <c r="C183" s="59" t="s">
        <v>69</v>
      </c>
      <c r="D183" s="79">
        <v>10</v>
      </c>
      <c r="E183" s="71"/>
      <c r="F183" s="71">
        <f t="shared" si="2"/>
        <v>0</v>
      </c>
    </row>
    <row r="184" spans="1:6" ht="18.600000000000001" thickBot="1" x14ac:dyDescent="0.4">
      <c r="A184" s="46" t="s">
        <v>147</v>
      </c>
      <c r="B184" s="46"/>
      <c r="C184" s="45" t="s">
        <v>69</v>
      </c>
      <c r="D184" s="70">
        <v>8</v>
      </c>
      <c r="E184" s="71"/>
      <c r="F184" s="71">
        <f t="shared" si="2"/>
        <v>0</v>
      </c>
    </row>
    <row r="185" spans="1:6" ht="18.600000000000001" thickBot="1" x14ac:dyDescent="0.4">
      <c r="A185" s="58" t="s">
        <v>156</v>
      </c>
      <c r="B185" s="46"/>
      <c r="C185" s="59" t="s">
        <v>69</v>
      </c>
      <c r="D185" s="79">
        <v>1</v>
      </c>
      <c r="E185" s="71"/>
      <c r="F185" s="71">
        <f t="shared" si="2"/>
        <v>0</v>
      </c>
    </row>
    <row r="186" spans="1:6" ht="18.600000000000001" thickBot="1" x14ac:dyDescent="0.4">
      <c r="A186" s="46" t="s">
        <v>157</v>
      </c>
      <c r="B186" s="46"/>
      <c r="C186" s="45" t="s">
        <v>69</v>
      </c>
      <c r="D186" s="70">
        <v>1</v>
      </c>
      <c r="E186" s="71"/>
      <c r="F186" s="71">
        <f t="shared" si="2"/>
        <v>0</v>
      </c>
    </row>
    <row r="187" spans="1:6" ht="18.600000000000001" thickBot="1" x14ac:dyDescent="0.4">
      <c r="A187" s="58" t="s">
        <v>158</v>
      </c>
      <c r="B187" s="46"/>
      <c r="C187" s="59" t="s">
        <v>69</v>
      </c>
      <c r="D187" s="79">
        <v>1</v>
      </c>
      <c r="E187" s="71"/>
      <c r="F187" s="71">
        <f t="shared" si="2"/>
        <v>0</v>
      </c>
    </row>
    <row r="188" spans="1:6" ht="18.600000000000001" thickBot="1" x14ac:dyDescent="0.4">
      <c r="A188" s="46" t="s">
        <v>159</v>
      </c>
      <c r="B188" s="46"/>
      <c r="C188" s="45" t="s">
        <v>69</v>
      </c>
      <c r="D188" s="70">
        <v>4</v>
      </c>
      <c r="E188" s="71"/>
      <c r="F188" s="71">
        <f t="shared" si="2"/>
        <v>0</v>
      </c>
    </row>
    <row r="189" spans="1:6" ht="18.600000000000001" thickBot="1" x14ac:dyDescent="0.4">
      <c r="A189" s="58" t="s">
        <v>160</v>
      </c>
      <c r="B189" s="46"/>
      <c r="C189" s="59" t="s">
        <v>69</v>
      </c>
      <c r="D189" s="79">
        <v>5</v>
      </c>
      <c r="E189" s="71"/>
      <c r="F189" s="71">
        <f t="shared" si="2"/>
        <v>0</v>
      </c>
    </row>
    <row r="190" spans="1:6" ht="18.600000000000001" thickBot="1" x14ac:dyDescent="0.4">
      <c r="A190" s="46" t="s">
        <v>161</v>
      </c>
      <c r="B190" s="46"/>
      <c r="C190" s="45" t="s">
        <v>69</v>
      </c>
      <c r="D190" s="70">
        <v>20</v>
      </c>
      <c r="E190" s="71"/>
      <c r="F190" s="71">
        <f t="shared" si="2"/>
        <v>0</v>
      </c>
    </row>
    <row r="191" spans="1:6" ht="18.600000000000001" thickBot="1" x14ac:dyDescent="0.4">
      <c r="A191" s="58" t="s">
        <v>162</v>
      </c>
      <c r="B191" s="46"/>
      <c r="C191" s="59" t="s">
        <v>69</v>
      </c>
      <c r="D191" s="79">
        <v>20</v>
      </c>
      <c r="E191" s="71"/>
      <c r="F191" s="71">
        <f t="shared" si="2"/>
        <v>0</v>
      </c>
    </row>
    <row r="192" spans="1:6" ht="18.600000000000001" thickBot="1" x14ac:dyDescent="0.4">
      <c r="A192" s="46" t="s">
        <v>163</v>
      </c>
      <c r="B192" s="46"/>
      <c r="C192" s="45" t="s">
        <v>69</v>
      </c>
      <c r="D192" s="70">
        <v>5</v>
      </c>
      <c r="E192" s="71"/>
      <c r="F192" s="71">
        <f t="shared" si="2"/>
        <v>0</v>
      </c>
    </row>
    <row r="193" spans="1:6" ht="18.600000000000001" thickBot="1" x14ac:dyDescent="0.4">
      <c r="A193" s="58" t="s">
        <v>164</v>
      </c>
      <c r="B193" s="46"/>
      <c r="C193" s="59" t="s">
        <v>69</v>
      </c>
      <c r="D193" s="79">
        <v>4</v>
      </c>
      <c r="E193" s="71"/>
      <c r="F193" s="71">
        <f t="shared" si="2"/>
        <v>0</v>
      </c>
    </row>
    <row r="194" spans="1:6" ht="18.600000000000001" hidden="1" thickBot="1" x14ac:dyDescent="0.4">
      <c r="A194" s="47" t="s">
        <v>425</v>
      </c>
      <c r="B194" s="47"/>
      <c r="C194" s="47" t="s">
        <v>453</v>
      </c>
      <c r="D194" s="71">
        <v>15</v>
      </c>
      <c r="E194" s="71">
        <v>5173.78</v>
      </c>
      <c r="F194" s="71">
        <f t="shared" si="2"/>
        <v>77606.7</v>
      </c>
    </row>
    <row r="195" spans="1:6" ht="18.600000000000001" hidden="1" thickBot="1" x14ac:dyDescent="0.4">
      <c r="A195" s="47" t="s">
        <v>426</v>
      </c>
      <c r="B195" s="47"/>
      <c r="C195" s="47" t="s">
        <v>453</v>
      </c>
      <c r="D195" s="71">
        <v>6</v>
      </c>
      <c r="E195" s="71">
        <v>252362.45</v>
      </c>
      <c r="F195" s="71">
        <f t="shared" si="2"/>
        <v>1514174.7000000002</v>
      </c>
    </row>
    <row r="196" spans="1:6" ht="18.600000000000001" hidden="1" thickBot="1" x14ac:dyDescent="0.4">
      <c r="A196" s="47" t="s">
        <v>427</v>
      </c>
      <c r="B196" s="47"/>
      <c r="C196" s="47" t="s">
        <v>453</v>
      </c>
      <c r="D196" s="71">
        <v>6</v>
      </c>
      <c r="E196" s="71">
        <v>205437.08</v>
      </c>
      <c r="F196" s="71">
        <f t="shared" si="2"/>
        <v>1232622.48</v>
      </c>
    </row>
    <row r="197" spans="1:6" ht="18.600000000000001" hidden="1" thickBot="1" x14ac:dyDescent="0.4">
      <c r="A197" s="47" t="s">
        <v>428</v>
      </c>
      <c r="B197" s="47"/>
      <c r="C197" s="47" t="s">
        <v>453</v>
      </c>
      <c r="D197" s="71">
        <v>15</v>
      </c>
      <c r="E197" s="71">
        <v>0.44</v>
      </c>
      <c r="F197" s="71">
        <f t="shared" si="2"/>
        <v>6.6</v>
      </c>
    </row>
    <row r="198" spans="1:6" ht="18.600000000000001" hidden="1" thickBot="1" x14ac:dyDescent="0.4">
      <c r="A198" s="47" t="s">
        <v>429</v>
      </c>
      <c r="B198" s="47"/>
      <c r="C198" s="47" t="s">
        <v>453</v>
      </c>
      <c r="D198" s="71">
        <v>3</v>
      </c>
      <c r="E198" s="71">
        <v>111373.89</v>
      </c>
      <c r="F198" s="71">
        <f t="shared" si="2"/>
        <v>334121.67</v>
      </c>
    </row>
    <row r="199" spans="1:6" ht="18.600000000000001" hidden="1" thickBot="1" x14ac:dyDescent="0.4">
      <c r="A199" s="47" t="s">
        <v>430</v>
      </c>
      <c r="B199" s="47"/>
      <c r="C199" s="47" t="s">
        <v>453</v>
      </c>
      <c r="D199" s="71">
        <v>5</v>
      </c>
      <c r="E199" s="71">
        <v>185277.87</v>
      </c>
      <c r="F199" s="71">
        <f t="shared" si="2"/>
        <v>926389.35</v>
      </c>
    </row>
    <row r="200" spans="1:6" ht="18.600000000000001" hidden="1" thickBot="1" x14ac:dyDescent="0.4">
      <c r="A200" s="47" t="s">
        <v>431</v>
      </c>
      <c r="B200" s="47"/>
      <c r="C200" s="47" t="s">
        <v>454</v>
      </c>
      <c r="D200" s="71">
        <v>320</v>
      </c>
      <c r="E200" s="71">
        <v>4661.0200000000004</v>
      </c>
      <c r="F200" s="71">
        <f t="shared" ref="F200:F263" si="3">E200*D200</f>
        <v>1491526.4000000001</v>
      </c>
    </row>
    <row r="201" spans="1:6" ht="18.600000000000001" hidden="1" thickBot="1" x14ac:dyDescent="0.4">
      <c r="A201" s="47" t="s">
        <v>432</v>
      </c>
      <c r="B201" s="47"/>
      <c r="C201" s="47" t="s">
        <v>454</v>
      </c>
      <c r="D201" s="71">
        <v>440</v>
      </c>
      <c r="E201" s="71">
        <v>4040.21</v>
      </c>
      <c r="F201" s="71">
        <f t="shared" si="3"/>
        <v>1777692.4</v>
      </c>
    </row>
    <row r="202" spans="1:6" ht="18.600000000000001" hidden="1" thickBot="1" x14ac:dyDescent="0.4">
      <c r="A202" s="47" t="s">
        <v>433</v>
      </c>
      <c r="B202" s="47"/>
      <c r="C202" s="47" t="s">
        <v>454</v>
      </c>
      <c r="D202" s="71">
        <v>300</v>
      </c>
      <c r="E202" s="71">
        <v>4653.3599999999997</v>
      </c>
      <c r="F202" s="71">
        <f t="shared" si="3"/>
        <v>1396008</v>
      </c>
    </row>
    <row r="203" spans="1:6" ht="18.600000000000001" hidden="1" thickBot="1" x14ac:dyDescent="0.4">
      <c r="A203" s="47" t="s">
        <v>434</v>
      </c>
      <c r="B203" s="47"/>
      <c r="C203" s="47" t="s">
        <v>453</v>
      </c>
      <c r="D203" s="71">
        <v>7</v>
      </c>
      <c r="E203" s="71">
        <v>45994.44</v>
      </c>
      <c r="F203" s="71">
        <f t="shared" si="3"/>
        <v>321961.08</v>
      </c>
    </row>
    <row r="204" spans="1:6" ht="18.600000000000001" hidden="1" thickBot="1" x14ac:dyDescent="0.4">
      <c r="A204" s="47" t="s">
        <v>435</v>
      </c>
      <c r="B204" s="47"/>
      <c r="C204" s="47" t="s">
        <v>453</v>
      </c>
      <c r="D204" s="71">
        <v>4</v>
      </c>
      <c r="E204" s="71">
        <v>221565.3</v>
      </c>
      <c r="F204" s="71">
        <f t="shared" si="3"/>
        <v>886261.2</v>
      </c>
    </row>
    <row r="205" spans="1:6" ht="18.600000000000001" hidden="1" thickBot="1" x14ac:dyDescent="0.4">
      <c r="A205" s="47" t="s">
        <v>436</v>
      </c>
      <c r="B205" s="47"/>
      <c r="C205" s="47" t="s">
        <v>453</v>
      </c>
      <c r="D205" s="71">
        <v>3</v>
      </c>
      <c r="E205" s="71">
        <v>630402.69999999995</v>
      </c>
      <c r="F205" s="71">
        <f t="shared" si="3"/>
        <v>1891208.0999999999</v>
      </c>
    </row>
    <row r="206" spans="1:6" ht="18.600000000000001" hidden="1" thickBot="1" x14ac:dyDescent="0.4">
      <c r="A206" s="47" t="s">
        <v>437</v>
      </c>
      <c r="B206" s="47"/>
      <c r="C206" s="47" t="s">
        <v>453</v>
      </c>
      <c r="D206" s="71">
        <v>4</v>
      </c>
      <c r="E206" s="71">
        <v>170305</v>
      </c>
      <c r="F206" s="71">
        <f t="shared" si="3"/>
        <v>681220</v>
      </c>
    </row>
    <row r="207" spans="1:6" ht="18.600000000000001" hidden="1" thickBot="1" x14ac:dyDescent="0.4">
      <c r="A207" s="47" t="s">
        <v>438</v>
      </c>
      <c r="B207" s="47"/>
      <c r="C207" s="47" t="s">
        <v>453</v>
      </c>
      <c r="D207" s="71">
        <v>3</v>
      </c>
      <c r="E207" s="71">
        <v>474815.14</v>
      </c>
      <c r="F207" s="71">
        <f t="shared" si="3"/>
        <v>1424445.42</v>
      </c>
    </row>
    <row r="208" spans="1:6" ht="18.600000000000001" hidden="1" thickBot="1" x14ac:dyDescent="0.4">
      <c r="A208" s="47" t="s">
        <v>439</v>
      </c>
      <c r="B208" s="47"/>
      <c r="C208" s="47" t="s">
        <v>453</v>
      </c>
      <c r="D208" s="71">
        <v>20</v>
      </c>
      <c r="E208" s="71">
        <v>15267</v>
      </c>
      <c r="F208" s="71">
        <f t="shared" si="3"/>
        <v>305340</v>
      </c>
    </row>
    <row r="209" spans="1:6" ht="18.600000000000001" hidden="1" thickBot="1" x14ac:dyDescent="0.4">
      <c r="A209" s="47" t="s">
        <v>440</v>
      </c>
      <c r="B209" s="47"/>
      <c r="C209" s="47" t="s">
        <v>453</v>
      </c>
      <c r="D209" s="71">
        <v>4</v>
      </c>
      <c r="E209" s="71">
        <v>4479894.0599999996</v>
      </c>
      <c r="F209" s="71">
        <f t="shared" si="3"/>
        <v>17919576.239999998</v>
      </c>
    </row>
    <row r="210" spans="1:6" ht="18.600000000000001" hidden="1" thickBot="1" x14ac:dyDescent="0.4">
      <c r="A210" s="47" t="s">
        <v>441</v>
      </c>
      <c r="B210" s="47"/>
      <c r="C210" s="47" t="s">
        <v>453</v>
      </c>
      <c r="D210" s="71">
        <v>40</v>
      </c>
      <c r="E210" s="71">
        <v>515.64</v>
      </c>
      <c r="F210" s="71">
        <f t="shared" si="3"/>
        <v>20625.599999999999</v>
      </c>
    </row>
    <row r="211" spans="1:6" ht="18.600000000000001" hidden="1" thickBot="1" x14ac:dyDescent="0.4">
      <c r="A211" s="47" t="s">
        <v>442</v>
      </c>
      <c r="B211" s="47"/>
      <c r="C211" s="47" t="s">
        <v>453</v>
      </c>
      <c r="D211" s="71">
        <v>20</v>
      </c>
      <c r="E211" s="71">
        <v>258598.3</v>
      </c>
      <c r="F211" s="71">
        <f t="shared" si="3"/>
        <v>5171966</v>
      </c>
    </row>
    <row r="212" spans="1:6" ht="18.600000000000001" hidden="1" thickBot="1" x14ac:dyDescent="0.4">
      <c r="A212" s="47" t="s">
        <v>443</v>
      </c>
      <c r="B212" s="47"/>
      <c r="C212" s="47" t="s">
        <v>453</v>
      </c>
      <c r="D212" s="71">
        <v>6</v>
      </c>
      <c r="E212" s="71">
        <v>291789.62</v>
      </c>
      <c r="F212" s="71">
        <f t="shared" si="3"/>
        <v>1750737.72</v>
      </c>
    </row>
    <row r="213" spans="1:6" ht="18.600000000000001" hidden="1" thickBot="1" x14ac:dyDescent="0.4">
      <c r="A213" s="47" t="s">
        <v>444</v>
      </c>
      <c r="B213" s="47"/>
      <c r="C213" s="47" t="s">
        <v>453</v>
      </c>
      <c r="D213" s="71">
        <v>3</v>
      </c>
      <c r="E213" s="71">
        <v>97457.63</v>
      </c>
      <c r="F213" s="71">
        <f t="shared" si="3"/>
        <v>292372.89</v>
      </c>
    </row>
    <row r="214" spans="1:6" ht="18.600000000000001" hidden="1" thickBot="1" x14ac:dyDescent="0.4">
      <c r="A214" s="47" t="s">
        <v>445</v>
      </c>
      <c r="B214" s="47"/>
      <c r="C214" s="47" t="s">
        <v>453</v>
      </c>
      <c r="D214" s="71">
        <v>40</v>
      </c>
      <c r="E214" s="71">
        <v>138.36000000000001</v>
      </c>
      <c r="F214" s="71">
        <f t="shared" si="3"/>
        <v>5534.4000000000005</v>
      </c>
    </row>
    <row r="215" spans="1:6" ht="18.600000000000001" hidden="1" thickBot="1" x14ac:dyDescent="0.4">
      <c r="A215" s="47" t="s">
        <v>446</v>
      </c>
      <c r="B215" s="47"/>
      <c r="C215" s="47" t="s">
        <v>453</v>
      </c>
      <c r="D215" s="71">
        <v>5</v>
      </c>
      <c r="E215" s="71">
        <v>291971.92</v>
      </c>
      <c r="F215" s="71">
        <f t="shared" si="3"/>
        <v>1459859.5999999999</v>
      </c>
    </row>
    <row r="216" spans="1:6" ht="18.600000000000001" thickBot="1" x14ac:dyDescent="0.4">
      <c r="A216" s="47" t="s">
        <v>447</v>
      </c>
      <c r="B216" s="47"/>
      <c r="C216" s="47" t="s">
        <v>453</v>
      </c>
      <c r="D216" s="71">
        <v>5</v>
      </c>
      <c r="E216" s="71">
        <v>0</v>
      </c>
      <c r="F216" s="71">
        <f t="shared" si="3"/>
        <v>0</v>
      </c>
    </row>
    <row r="217" spans="1:6" ht="18.600000000000001" hidden="1" thickBot="1" x14ac:dyDescent="0.4">
      <c r="A217" s="47" t="s">
        <v>448</v>
      </c>
      <c r="B217" s="47"/>
      <c r="C217" s="47" t="s">
        <v>453</v>
      </c>
      <c r="D217" s="71">
        <v>5</v>
      </c>
      <c r="E217" s="71">
        <v>9545.73</v>
      </c>
      <c r="F217" s="71">
        <f t="shared" si="3"/>
        <v>47728.649999999994</v>
      </c>
    </row>
    <row r="218" spans="1:6" ht="18.600000000000001" hidden="1" thickBot="1" x14ac:dyDescent="0.4">
      <c r="A218" s="47" t="s">
        <v>449</v>
      </c>
      <c r="B218" s="47"/>
      <c r="C218" s="47" t="s">
        <v>453</v>
      </c>
      <c r="D218" s="71">
        <v>3</v>
      </c>
      <c r="E218" s="56">
        <v>865300</v>
      </c>
      <c r="F218" s="71">
        <f t="shared" si="3"/>
        <v>2595900</v>
      </c>
    </row>
    <row r="219" spans="1:6" ht="18.600000000000001" thickBot="1" x14ac:dyDescent="0.4">
      <c r="A219" s="173" t="s">
        <v>450</v>
      </c>
      <c r="B219" s="173"/>
      <c r="C219" s="173"/>
      <c r="D219" s="73"/>
      <c r="E219" s="73"/>
      <c r="F219" s="73">
        <f t="shared" si="3"/>
        <v>0</v>
      </c>
    </row>
    <row r="220" spans="1:6" ht="18.600000000000001" hidden="1" thickBot="1" x14ac:dyDescent="0.4">
      <c r="A220" s="47" t="s">
        <v>451</v>
      </c>
      <c r="B220" s="47"/>
      <c r="C220" s="47" t="s">
        <v>58</v>
      </c>
      <c r="D220" s="71">
        <v>450</v>
      </c>
      <c r="E220" s="71">
        <v>12835</v>
      </c>
      <c r="F220" s="71">
        <f t="shared" si="3"/>
        <v>5775750</v>
      </c>
    </row>
    <row r="221" spans="1:6" ht="18.600000000000001" hidden="1" thickBot="1" x14ac:dyDescent="0.4">
      <c r="A221" s="47" t="s">
        <v>244</v>
      </c>
      <c r="B221" s="47"/>
      <c r="C221" s="47" t="s">
        <v>57</v>
      </c>
      <c r="D221" s="71">
        <v>20</v>
      </c>
      <c r="E221" s="71">
        <v>2000</v>
      </c>
      <c r="F221" s="71">
        <f t="shared" si="3"/>
        <v>40000</v>
      </c>
    </row>
    <row r="222" spans="1:6" ht="18.600000000000001" hidden="1" thickBot="1" x14ac:dyDescent="0.4">
      <c r="A222" s="47" t="s">
        <v>245</v>
      </c>
      <c r="B222" s="47"/>
      <c r="C222" s="47" t="s">
        <v>57</v>
      </c>
      <c r="D222" s="71">
        <v>15</v>
      </c>
      <c r="E222" s="71">
        <v>2000</v>
      </c>
      <c r="F222" s="71">
        <f t="shared" si="3"/>
        <v>30000</v>
      </c>
    </row>
    <row r="223" spans="1:6" ht="18.600000000000001" hidden="1" thickBot="1" x14ac:dyDescent="0.4">
      <c r="A223" s="47" t="s">
        <v>242</v>
      </c>
      <c r="B223" s="47"/>
      <c r="C223" s="47" t="s">
        <v>57</v>
      </c>
      <c r="D223" s="71">
        <v>20</v>
      </c>
      <c r="E223" s="71">
        <v>2000</v>
      </c>
      <c r="F223" s="71">
        <f t="shared" si="3"/>
        <v>40000</v>
      </c>
    </row>
    <row r="224" spans="1:6" ht="18.600000000000001" hidden="1" thickBot="1" x14ac:dyDescent="0.4">
      <c r="A224" s="47" t="s">
        <v>243</v>
      </c>
      <c r="B224" s="47"/>
      <c r="C224" s="47" t="s">
        <v>57</v>
      </c>
      <c r="D224" s="71">
        <v>20</v>
      </c>
      <c r="E224" s="71">
        <v>2000</v>
      </c>
      <c r="F224" s="71">
        <f t="shared" si="3"/>
        <v>40000</v>
      </c>
    </row>
    <row r="225" spans="1:6" ht="18.600000000000001" hidden="1" thickBot="1" x14ac:dyDescent="0.4">
      <c r="A225" s="47" t="s">
        <v>246</v>
      </c>
      <c r="B225" s="47"/>
      <c r="C225" s="47" t="s">
        <v>247</v>
      </c>
      <c r="D225" s="71">
        <v>250</v>
      </c>
      <c r="E225" s="71">
        <v>17000</v>
      </c>
      <c r="F225" s="71">
        <f t="shared" si="3"/>
        <v>4250000</v>
      </c>
    </row>
    <row r="226" spans="1:6" ht="18.600000000000001" thickBot="1" x14ac:dyDescent="0.4">
      <c r="A226" s="47" t="s">
        <v>452</v>
      </c>
      <c r="B226" s="47"/>
      <c r="C226" s="47" t="s">
        <v>57</v>
      </c>
      <c r="D226" s="71">
        <v>30</v>
      </c>
      <c r="E226" s="71"/>
      <c r="F226" s="71">
        <f t="shared" si="3"/>
        <v>0</v>
      </c>
    </row>
    <row r="227" spans="1:6" ht="18.600000000000001" thickBot="1" x14ac:dyDescent="0.4">
      <c r="A227" s="43"/>
      <c r="B227" s="61" t="s">
        <v>240</v>
      </c>
      <c r="C227" s="43"/>
      <c r="D227" s="73"/>
      <c r="E227" s="73"/>
      <c r="F227" s="73">
        <f t="shared" si="3"/>
        <v>0</v>
      </c>
    </row>
    <row r="228" spans="1:6" ht="18.600000000000001" hidden="1" thickBot="1" x14ac:dyDescent="0.4">
      <c r="A228" s="65" t="s">
        <v>170</v>
      </c>
      <c r="B228" s="47"/>
      <c r="C228" s="57" t="s">
        <v>171</v>
      </c>
      <c r="D228" s="77">
        <v>15</v>
      </c>
      <c r="E228" s="77">
        <v>5500</v>
      </c>
      <c r="F228" s="71">
        <f t="shared" si="3"/>
        <v>82500</v>
      </c>
    </row>
    <row r="229" spans="1:6" ht="18.600000000000001" hidden="1" thickBot="1" x14ac:dyDescent="0.4">
      <c r="A229" s="65" t="s">
        <v>172</v>
      </c>
      <c r="B229" s="47"/>
      <c r="C229" s="57" t="s">
        <v>173</v>
      </c>
      <c r="D229" s="77">
        <v>5</v>
      </c>
      <c r="E229" s="77">
        <v>2000</v>
      </c>
      <c r="F229" s="71">
        <f t="shared" si="3"/>
        <v>10000</v>
      </c>
    </row>
    <row r="230" spans="1:6" ht="18.600000000000001" hidden="1" thickBot="1" x14ac:dyDescent="0.4">
      <c r="A230" s="65" t="s">
        <v>174</v>
      </c>
      <c r="B230" s="47"/>
      <c r="C230" s="57" t="s">
        <v>173</v>
      </c>
      <c r="D230" s="77">
        <v>100</v>
      </c>
      <c r="E230" s="77">
        <v>2000</v>
      </c>
      <c r="F230" s="71">
        <f t="shared" si="3"/>
        <v>200000</v>
      </c>
    </row>
    <row r="231" spans="1:6" ht="18.600000000000001" hidden="1" thickBot="1" x14ac:dyDescent="0.4">
      <c r="A231" s="65" t="s">
        <v>177</v>
      </c>
      <c r="B231" s="47"/>
      <c r="C231" s="57" t="s">
        <v>178</v>
      </c>
      <c r="D231" s="77">
        <v>10</v>
      </c>
      <c r="E231" s="77">
        <v>2000</v>
      </c>
      <c r="F231" s="71">
        <f t="shared" si="3"/>
        <v>20000</v>
      </c>
    </row>
    <row r="232" spans="1:6" ht="18.600000000000001" hidden="1" thickBot="1" x14ac:dyDescent="0.4">
      <c r="A232" s="65" t="s">
        <v>179</v>
      </c>
      <c r="B232" s="47"/>
      <c r="C232" s="57" t="s">
        <v>69</v>
      </c>
      <c r="D232" s="77">
        <v>5</v>
      </c>
      <c r="E232" s="77">
        <v>13000</v>
      </c>
      <c r="F232" s="71">
        <f t="shared" si="3"/>
        <v>65000</v>
      </c>
    </row>
    <row r="233" spans="1:6" ht="18.600000000000001" hidden="1" thickBot="1" x14ac:dyDescent="0.4">
      <c r="A233" s="65" t="s">
        <v>183</v>
      </c>
      <c r="B233" s="47"/>
      <c r="C233" s="57" t="s">
        <v>73</v>
      </c>
      <c r="D233" s="77">
        <v>100</v>
      </c>
      <c r="E233" s="77">
        <v>400</v>
      </c>
      <c r="F233" s="71">
        <f t="shared" si="3"/>
        <v>40000</v>
      </c>
    </row>
    <row r="234" spans="1:6" ht="18.600000000000001" hidden="1" thickBot="1" x14ac:dyDescent="0.4">
      <c r="A234" s="66" t="s">
        <v>457</v>
      </c>
      <c r="B234" s="60"/>
      <c r="C234" s="67" t="s">
        <v>69</v>
      </c>
      <c r="D234" s="80">
        <v>20</v>
      </c>
      <c r="E234" s="80">
        <v>2000</v>
      </c>
      <c r="F234" s="71">
        <f t="shared" si="3"/>
        <v>40000</v>
      </c>
    </row>
    <row r="235" spans="1:6" ht="18.600000000000001" hidden="1" thickBot="1" x14ac:dyDescent="0.4">
      <c r="A235" s="68" t="s">
        <v>185</v>
      </c>
      <c r="B235" s="60"/>
      <c r="C235" s="69" t="s">
        <v>69</v>
      </c>
      <c r="D235" s="81">
        <v>15</v>
      </c>
      <c r="E235" s="81">
        <v>2000</v>
      </c>
      <c r="F235" s="71">
        <f t="shared" si="3"/>
        <v>30000</v>
      </c>
    </row>
    <row r="236" spans="1:6" ht="18.600000000000001" hidden="1" thickBot="1" x14ac:dyDescent="0.4">
      <c r="A236" s="68" t="s">
        <v>186</v>
      </c>
      <c r="B236" s="60"/>
      <c r="C236" s="69" t="s">
        <v>69</v>
      </c>
      <c r="D236" s="81">
        <v>3</v>
      </c>
      <c r="E236" s="81">
        <v>3000</v>
      </c>
      <c r="F236" s="71">
        <f t="shared" si="3"/>
        <v>9000</v>
      </c>
    </row>
    <row r="237" spans="1:6" ht="18.600000000000001" hidden="1" thickBot="1" x14ac:dyDescent="0.4">
      <c r="A237" s="68" t="s">
        <v>187</v>
      </c>
      <c r="B237" s="60"/>
      <c r="C237" s="69" t="s">
        <v>69</v>
      </c>
      <c r="D237" s="81">
        <v>15</v>
      </c>
      <c r="E237" s="81">
        <v>3000</v>
      </c>
      <c r="F237" s="71">
        <f t="shared" si="3"/>
        <v>45000</v>
      </c>
    </row>
    <row r="238" spans="1:6" ht="18.600000000000001" hidden="1" thickBot="1" x14ac:dyDescent="0.4">
      <c r="A238" s="68" t="s">
        <v>192</v>
      </c>
      <c r="B238" s="60"/>
      <c r="C238" s="69" t="s">
        <v>193</v>
      </c>
      <c r="D238" s="81">
        <v>2</v>
      </c>
      <c r="E238" s="81">
        <v>1500</v>
      </c>
      <c r="F238" s="71">
        <f t="shared" si="3"/>
        <v>3000</v>
      </c>
    </row>
    <row r="239" spans="1:6" ht="18.600000000000001" hidden="1" thickBot="1" x14ac:dyDescent="0.4">
      <c r="A239" s="66" t="s">
        <v>202</v>
      </c>
      <c r="B239" s="60"/>
      <c r="C239" s="67" t="s">
        <v>69</v>
      </c>
      <c r="D239" s="80">
        <v>4</v>
      </c>
      <c r="E239" s="80">
        <v>6000</v>
      </c>
      <c r="F239" s="71">
        <f t="shared" si="3"/>
        <v>24000</v>
      </c>
    </row>
    <row r="240" spans="1:6" ht="18.600000000000001" hidden="1" thickBot="1" x14ac:dyDescent="0.4">
      <c r="A240" s="66" t="s">
        <v>203</v>
      </c>
      <c r="B240" s="60"/>
      <c r="C240" s="67" t="s">
        <v>69</v>
      </c>
      <c r="D240" s="80">
        <v>30</v>
      </c>
      <c r="E240" s="80">
        <v>500</v>
      </c>
      <c r="F240" s="71">
        <f t="shared" si="3"/>
        <v>15000</v>
      </c>
    </row>
    <row r="241" spans="1:6" ht="18.600000000000001" hidden="1" thickBot="1" x14ac:dyDescent="0.4">
      <c r="A241" s="66" t="s">
        <v>204</v>
      </c>
      <c r="B241" s="60"/>
      <c r="C241" s="67" t="s">
        <v>169</v>
      </c>
      <c r="D241" s="80">
        <v>2</v>
      </c>
      <c r="E241" s="80">
        <v>8500</v>
      </c>
      <c r="F241" s="71">
        <f t="shared" si="3"/>
        <v>17000</v>
      </c>
    </row>
    <row r="242" spans="1:6" ht="18.600000000000001" hidden="1" thickBot="1" x14ac:dyDescent="0.4">
      <c r="A242" s="66" t="s">
        <v>205</v>
      </c>
      <c r="B242" s="60"/>
      <c r="C242" s="67" t="s">
        <v>169</v>
      </c>
      <c r="D242" s="80">
        <v>2</v>
      </c>
      <c r="E242" s="80">
        <v>5000</v>
      </c>
      <c r="F242" s="71">
        <f t="shared" si="3"/>
        <v>10000</v>
      </c>
    </row>
    <row r="243" spans="1:6" ht="18.600000000000001" hidden="1" thickBot="1" x14ac:dyDescent="0.4">
      <c r="A243" s="66" t="s">
        <v>206</v>
      </c>
      <c r="B243" s="60"/>
      <c r="C243" s="67" t="s">
        <v>169</v>
      </c>
      <c r="D243" s="80">
        <v>2</v>
      </c>
      <c r="E243" s="80">
        <v>3600</v>
      </c>
      <c r="F243" s="71">
        <f t="shared" si="3"/>
        <v>7200</v>
      </c>
    </row>
    <row r="244" spans="1:6" ht="18.600000000000001" hidden="1" thickBot="1" x14ac:dyDescent="0.4">
      <c r="A244" s="66" t="s">
        <v>207</v>
      </c>
      <c r="B244" s="60"/>
      <c r="C244" s="67" t="s">
        <v>193</v>
      </c>
      <c r="D244" s="80">
        <v>1</v>
      </c>
      <c r="E244" s="80">
        <v>5000</v>
      </c>
      <c r="F244" s="71">
        <f t="shared" si="3"/>
        <v>5000</v>
      </c>
    </row>
    <row r="245" spans="1:6" ht="18.600000000000001" hidden="1" thickBot="1" x14ac:dyDescent="0.4">
      <c r="A245" s="66" t="s">
        <v>209</v>
      </c>
      <c r="B245" s="60"/>
      <c r="C245" s="67" t="s">
        <v>169</v>
      </c>
      <c r="D245" s="80">
        <v>10</v>
      </c>
      <c r="E245" s="80">
        <v>2000</v>
      </c>
      <c r="F245" s="71">
        <f t="shared" si="3"/>
        <v>20000</v>
      </c>
    </row>
    <row r="246" spans="1:6" ht="18.600000000000001" hidden="1" thickBot="1" x14ac:dyDescent="0.4">
      <c r="A246" s="66" t="s">
        <v>210</v>
      </c>
      <c r="B246" s="60"/>
      <c r="C246" s="67" t="s">
        <v>73</v>
      </c>
      <c r="D246" s="80">
        <v>10</v>
      </c>
      <c r="E246" s="80">
        <v>5000</v>
      </c>
      <c r="F246" s="71">
        <f t="shared" si="3"/>
        <v>50000</v>
      </c>
    </row>
    <row r="247" spans="1:6" ht="18.600000000000001" hidden="1" thickBot="1" x14ac:dyDescent="0.4">
      <c r="A247" s="66" t="s">
        <v>212</v>
      </c>
      <c r="B247" s="60"/>
      <c r="C247" s="67" t="s">
        <v>69</v>
      </c>
      <c r="D247" s="80">
        <v>10</v>
      </c>
      <c r="E247" s="80">
        <v>2000</v>
      </c>
      <c r="F247" s="71">
        <f t="shared" si="3"/>
        <v>20000</v>
      </c>
    </row>
    <row r="248" spans="1:6" ht="18.600000000000001" hidden="1" thickBot="1" x14ac:dyDescent="0.4">
      <c r="A248" s="66" t="s">
        <v>216</v>
      </c>
      <c r="B248" s="47"/>
      <c r="C248" s="67" t="s">
        <v>73</v>
      </c>
      <c r="D248" s="80">
        <v>5</v>
      </c>
      <c r="E248" s="80">
        <v>20000</v>
      </c>
      <c r="F248" s="71">
        <f t="shared" si="3"/>
        <v>100000</v>
      </c>
    </row>
    <row r="249" spans="1:6" ht="18.600000000000001" thickBot="1" x14ac:dyDescent="0.4">
      <c r="A249" s="43"/>
      <c r="B249" s="61" t="s">
        <v>241</v>
      </c>
      <c r="C249" s="43"/>
      <c r="D249" s="73"/>
      <c r="E249" s="73"/>
      <c r="F249" s="73">
        <f t="shared" si="3"/>
        <v>0</v>
      </c>
    </row>
    <row r="250" spans="1:6" ht="18.600000000000001" hidden="1" thickBot="1" x14ac:dyDescent="0.4">
      <c r="A250" s="47" t="s">
        <v>458</v>
      </c>
      <c r="B250" s="47"/>
      <c r="C250" s="47" t="s">
        <v>69</v>
      </c>
      <c r="D250" s="71">
        <v>5</v>
      </c>
      <c r="E250" s="71">
        <v>392856.23839999997</v>
      </c>
      <c r="F250" s="71">
        <f t="shared" si="3"/>
        <v>1964281.1919999998</v>
      </c>
    </row>
    <row r="251" spans="1:6" ht="18.600000000000001" hidden="1" thickBot="1" x14ac:dyDescent="0.4">
      <c r="A251" s="47" t="s">
        <v>459</v>
      </c>
      <c r="B251" s="47"/>
      <c r="C251" s="47"/>
      <c r="D251" s="71">
        <v>15</v>
      </c>
      <c r="E251" s="71">
        <v>563234.75040000002</v>
      </c>
      <c r="F251" s="71">
        <f t="shared" si="3"/>
        <v>8448521.256000001</v>
      </c>
    </row>
    <row r="252" spans="1:6" ht="18.600000000000001" hidden="1" thickBot="1" x14ac:dyDescent="0.4">
      <c r="A252" s="47" t="s">
        <v>0</v>
      </c>
      <c r="B252" s="47"/>
      <c r="C252" s="47" t="s">
        <v>476</v>
      </c>
      <c r="D252" s="71">
        <v>146</v>
      </c>
      <c r="E252" s="71">
        <v>11016.95</v>
      </c>
      <c r="F252" s="71">
        <f t="shared" si="3"/>
        <v>1608474.7000000002</v>
      </c>
    </row>
    <row r="253" spans="1:6" ht="18.600000000000001" hidden="1" thickBot="1" x14ac:dyDescent="0.4">
      <c r="A253" s="47" t="s">
        <v>1</v>
      </c>
      <c r="B253" s="47"/>
      <c r="C253" s="47" t="s">
        <v>69</v>
      </c>
      <c r="D253" s="71">
        <v>21</v>
      </c>
      <c r="E253" s="71">
        <v>30000</v>
      </c>
      <c r="F253" s="71">
        <f t="shared" si="3"/>
        <v>630000</v>
      </c>
    </row>
    <row r="254" spans="1:6" ht="18.600000000000001" hidden="1" thickBot="1" x14ac:dyDescent="0.4">
      <c r="A254" s="47" t="s">
        <v>2</v>
      </c>
      <c r="B254" s="47"/>
      <c r="C254" s="47" t="s">
        <v>454</v>
      </c>
      <c r="D254" s="71">
        <v>13460</v>
      </c>
      <c r="E254" s="71">
        <v>1604</v>
      </c>
      <c r="F254" s="71">
        <f t="shared" si="3"/>
        <v>21589840</v>
      </c>
    </row>
    <row r="255" spans="1:6" ht="18.600000000000001" hidden="1" thickBot="1" x14ac:dyDescent="0.4">
      <c r="A255" s="47" t="s">
        <v>460</v>
      </c>
      <c r="B255" s="47"/>
      <c r="C255" s="47" t="s">
        <v>69</v>
      </c>
      <c r="D255" s="71">
        <v>3136</v>
      </c>
      <c r="E255" s="71">
        <v>445.41930000000002</v>
      </c>
      <c r="F255" s="71">
        <f t="shared" si="3"/>
        <v>1396834.9248000002</v>
      </c>
    </row>
    <row r="256" spans="1:6" ht="18.600000000000001" hidden="1" thickBot="1" x14ac:dyDescent="0.4">
      <c r="A256" s="47" t="s">
        <v>461</v>
      </c>
      <c r="B256" s="47"/>
      <c r="C256" s="47" t="s">
        <v>69</v>
      </c>
      <c r="D256" s="71">
        <v>1001</v>
      </c>
      <c r="E256" s="71">
        <v>19805.400000000001</v>
      </c>
      <c r="F256" s="71">
        <f t="shared" si="3"/>
        <v>19825205.400000002</v>
      </c>
    </row>
    <row r="257" spans="1:6" ht="18.600000000000001" hidden="1" thickBot="1" x14ac:dyDescent="0.4">
      <c r="A257" s="47" t="s">
        <v>462</v>
      </c>
      <c r="B257" s="47"/>
      <c r="C257" s="47" t="s">
        <v>69</v>
      </c>
      <c r="D257" s="71">
        <v>19</v>
      </c>
      <c r="E257" s="71">
        <v>38300.288999999997</v>
      </c>
      <c r="F257" s="71">
        <f t="shared" si="3"/>
        <v>727705.49099999992</v>
      </c>
    </row>
    <row r="258" spans="1:6" ht="18.600000000000001" hidden="1" thickBot="1" x14ac:dyDescent="0.4">
      <c r="A258" s="47" t="s">
        <v>463</v>
      </c>
      <c r="B258" s="47"/>
      <c r="C258" s="47" t="s">
        <v>69</v>
      </c>
      <c r="D258" s="71">
        <v>103</v>
      </c>
      <c r="E258" s="71">
        <v>83608.31</v>
      </c>
      <c r="F258" s="71">
        <f t="shared" si="3"/>
        <v>8611655.9299999997</v>
      </c>
    </row>
    <row r="259" spans="1:6" ht="18.600000000000001" hidden="1" thickBot="1" x14ac:dyDescent="0.4">
      <c r="A259" s="47" t="s">
        <v>464</v>
      </c>
      <c r="B259" s="47"/>
      <c r="C259" s="47" t="s">
        <v>69</v>
      </c>
      <c r="D259" s="71">
        <v>83</v>
      </c>
      <c r="E259" s="71">
        <v>53119.846400000002</v>
      </c>
      <c r="F259" s="71">
        <f t="shared" si="3"/>
        <v>4408947.2511999998</v>
      </c>
    </row>
    <row r="260" spans="1:6" ht="18.600000000000001" hidden="1" thickBot="1" x14ac:dyDescent="0.4">
      <c r="A260" s="47" t="s">
        <v>465</v>
      </c>
      <c r="B260" s="47"/>
      <c r="C260" s="47" t="s">
        <v>69</v>
      </c>
      <c r="D260" s="71">
        <v>78</v>
      </c>
      <c r="E260" s="71">
        <v>69559.328699999998</v>
      </c>
      <c r="F260" s="71">
        <f t="shared" si="3"/>
        <v>5425627.6386000002</v>
      </c>
    </row>
    <row r="261" spans="1:6" ht="18.600000000000001" hidden="1" thickBot="1" x14ac:dyDescent="0.4">
      <c r="A261" s="47" t="s">
        <v>466</v>
      </c>
      <c r="B261" s="47"/>
      <c r="C261" s="47" t="s">
        <v>69</v>
      </c>
      <c r="D261" s="71">
        <v>35</v>
      </c>
      <c r="E261" s="71">
        <v>9856.6080999999995</v>
      </c>
      <c r="F261" s="71">
        <f t="shared" si="3"/>
        <v>344981.28349999996</v>
      </c>
    </row>
    <row r="262" spans="1:6" ht="18.600000000000001" hidden="1" thickBot="1" x14ac:dyDescent="0.4">
      <c r="A262" s="47" t="s">
        <v>3</v>
      </c>
      <c r="B262" s="47"/>
      <c r="C262" s="47" t="s">
        <v>69</v>
      </c>
      <c r="D262" s="71">
        <v>43</v>
      </c>
      <c r="E262" s="71">
        <v>27157.360000000001</v>
      </c>
      <c r="F262" s="71">
        <f t="shared" si="3"/>
        <v>1167766.48</v>
      </c>
    </row>
    <row r="263" spans="1:6" ht="18.600000000000001" hidden="1" thickBot="1" x14ac:dyDescent="0.4">
      <c r="A263" s="47" t="s">
        <v>4</v>
      </c>
      <c r="B263" s="47"/>
      <c r="C263" s="47" t="s">
        <v>477</v>
      </c>
      <c r="D263" s="71">
        <v>43</v>
      </c>
      <c r="E263" s="71">
        <v>57055.56</v>
      </c>
      <c r="F263" s="71">
        <f t="shared" si="3"/>
        <v>2453389.08</v>
      </c>
    </row>
    <row r="264" spans="1:6" ht="18.600000000000001" hidden="1" thickBot="1" x14ac:dyDescent="0.4">
      <c r="A264" s="47" t="s">
        <v>467</v>
      </c>
      <c r="B264" s="47"/>
      <c r="C264" s="47" t="s">
        <v>477</v>
      </c>
      <c r="D264" s="71">
        <v>936</v>
      </c>
      <c r="E264" s="71">
        <v>2801.8312000000001</v>
      </c>
      <c r="F264" s="71">
        <f t="shared" ref="F264:F324" si="4">E264*D264</f>
        <v>2622514.0032000002</v>
      </c>
    </row>
    <row r="265" spans="1:6" ht="18.600000000000001" hidden="1" thickBot="1" x14ac:dyDescent="0.4">
      <c r="A265" s="47" t="s">
        <v>468</v>
      </c>
      <c r="B265" s="47"/>
      <c r="C265" s="47" t="s">
        <v>69</v>
      </c>
      <c r="D265" s="71">
        <v>412</v>
      </c>
      <c r="E265" s="71">
        <v>431.05099999999999</v>
      </c>
      <c r="F265" s="71">
        <f t="shared" si="4"/>
        <v>177593.01199999999</v>
      </c>
    </row>
    <row r="266" spans="1:6" ht="18.600000000000001" hidden="1" thickBot="1" x14ac:dyDescent="0.4">
      <c r="A266" s="47" t="s">
        <v>6</v>
      </c>
      <c r="B266" s="47"/>
      <c r="C266" s="47" t="s">
        <v>69</v>
      </c>
      <c r="D266" s="71">
        <v>125</v>
      </c>
      <c r="E266" s="71">
        <v>8366.58</v>
      </c>
      <c r="F266" s="71">
        <f t="shared" si="4"/>
        <v>1045822.5</v>
      </c>
    </row>
    <row r="267" spans="1:6" ht="18.600000000000001" hidden="1" thickBot="1" x14ac:dyDescent="0.4">
      <c r="A267" s="47" t="s">
        <v>7</v>
      </c>
      <c r="B267" s="47"/>
      <c r="C267" s="47" t="s">
        <v>69</v>
      </c>
      <c r="D267" s="71">
        <v>39</v>
      </c>
      <c r="E267" s="71">
        <v>2118.64</v>
      </c>
      <c r="F267" s="71">
        <f t="shared" si="4"/>
        <v>82626.959999999992</v>
      </c>
    </row>
    <row r="268" spans="1:6" ht="18.600000000000001" hidden="1" thickBot="1" x14ac:dyDescent="0.4">
      <c r="A268" s="47" t="s">
        <v>8</v>
      </c>
      <c r="B268" s="47"/>
      <c r="C268" s="47" t="s">
        <v>69</v>
      </c>
      <c r="D268" s="71">
        <v>43</v>
      </c>
      <c r="E268" s="71">
        <v>45000</v>
      </c>
      <c r="F268" s="71">
        <f t="shared" si="4"/>
        <v>1935000</v>
      </c>
    </row>
    <row r="269" spans="1:6" ht="18.600000000000001" hidden="1" thickBot="1" x14ac:dyDescent="0.4">
      <c r="A269" s="47" t="s">
        <v>9</v>
      </c>
      <c r="B269" s="47"/>
      <c r="C269" s="47" t="s">
        <v>69</v>
      </c>
      <c r="D269" s="71">
        <v>34</v>
      </c>
      <c r="E269" s="71">
        <v>15143.1</v>
      </c>
      <c r="F269" s="71">
        <f t="shared" si="4"/>
        <v>514865.4</v>
      </c>
    </row>
    <row r="270" spans="1:6" ht="18.600000000000001" hidden="1" thickBot="1" x14ac:dyDescent="0.4">
      <c r="A270" s="47" t="s">
        <v>10</v>
      </c>
      <c r="B270" s="47"/>
      <c r="C270" s="47" t="s">
        <v>69</v>
      </c>
      <c r="D270" s="71">
        <v>12</v>
      </c>
      <c r="E270" s="71">
        <v>50000</v>
      </c>
      <c r="F270" s="71">
        <f t="shared" si="4"/>
        <v>600000</v>
      </c>
    </row>
    <row r="271" spans="1:6" ht="18.600000000000001" hidden="1" thickBot="1" x14ac:dyDescent="0.4">
      <c r="A271" s="47" t="s">
        <v>11</v>
      </c>
      <c r="B271" s="47"/>
      <c r="C271" s="47" t="s">
        <v>475</v>
      </c>
      <c r="D271" s="71">
        <v>1650</v>
      </c>
      <c r="E271" s="71">
        <v>800</v>
      </c>
      <c r="F271" s="71">
        <f t="shared" si="4"/>
        <v>1320000</v>
      </c>
    </row>
    <row r="272" spans="1:6" ht="18.600000000000001" hidden="1" thickBot="1" x14ac:dyDescent="0.4">
      <c r="A272" s="47" t="s">
        <v>12</v>
      </c>
      <c r="B272" s="47"/>
      <c r="C272" s="47" t="s">
        <v>475</v>
      </c>
      <c r="D272" s="71">
        <v>2750</v>
      </c>
      <c r="E272" s="71">
        <v>2849.15</v>
      </c>
      <c r="F272" s="71">
        <f t="shared" si="4"/>
        <v>7835162.5</v>
      </c>
    </row>
    <row r="273" spans="1:6" ht="18.600000000000001" hidden="1" thickBot="1" x14ac:dyDescent="0.4">
      <c r="A273" s="47" t="s">
        <v>52</v>
      </c>
      <c r="B273" s="47"/>
      <c r="C273" s="47" t="s">
        <v>475</v>
      </c>
      <c r="D273" s="71">
        <v>750</v>
      </c>
      <c r="E273" s="71">
        <v>10320</v>
      </c>
      <c r="F273" s="71">
        <f t="shared" si="4"/>
        <v>7740000</v>
      </c>
    </row>
    <row r="274" spans="1:6" ht="18.600000000000001" hidden="1" thickBot="1" x14ac:dyDescent="0.4">
      <c r="A274" s="47" t="s">
        <v>13</v>
      </c>
      <c r="B274" s="47"/>
      <c r="C274" s="47" t="s">
        <v>69</v>
      </c>
      <c r="D274" s="71">
        <v>20</v>
      </c>
      <c r="E274" s="71">
        <v>46754.66</v>
      </c>
      <c r="F274" s="71">
        <f t="shared" si="4"/>
        <v>935093.20000000007</v>
      </c>
    </row>
    <row r="275" spans="1:6" ht="18.600000000000001" hidden="1" thickBot="1" x14ac:dyDescent="0.4">
      <c r="A275" s="47" t="s">
        <v>14</v>
      </c>
      <c r="B275" s="47"/>
      <c r="C275" s="47" t="s">
        <v>69</v>
      </c>
      <c r="D275" s="71">
        <v>81</v>
      </c>
      <c r="E275" s="71">
        <v>12500</v>
      </c>
      <c r="F275" s="71">
        <f t="shared" si="4"/>
        <v>1012500</v>
      </c>
    </row>
    <row r="276" spans="1:6" ht="18.600000000000001" hidden="1" thickBot="1" x14ac:dyDescent="0.4">
      <c r="A276" s="47" t="s">
        <v>15</v>
      </c>
      <c r="B276" s="47"/>
      <c r="C276" s="47" t="s">
        <v>69</v>
      </c>
      <c r="D276" s="71">
        <v>18</v>
      </c>
      <c r="E276" s="71">
        <v>21186.44</v>
      </c>
      <c r="F276" s="71">
        <f t="shared" si="4"/>
        <v>381355.92</v>
      </c>
    </row>
    <row r="277" spans="1:6" ht="18.600000000000001" hidden="1" thickBot="1" x14ac:dyDescent="0.4">
      <c r="A277" s="47" t="s">
        <v>469</v>
      </c>
      <c r="B277" s="47"/>
      <c r="C277" s="47" t="s">
        <v>69</v>
      </c>
      <c r="D277" s="71">
        <v>0</v>
      </c>
      <c r="E277" s="71">
        <v>24325.642400000001</v>
      </c>
      <c r="F277" s="71">
        <f t="shared" si="4"/>
        <v>0</v>
      </c>
    </row>
    <row r="278" spans="1:6" ht="18.600000000000001" hidden="1" thickBot="1" x14ac:dyDescent="0.4">
      <c r="A278" s="47" t="s">
        <v>41</v>
      </c>
      <c r="B278" s="47"/>
      <c r="C278" s="47" t="s">
        <v>69</v>
      </c>
      <c r="D278" s="71">
        <v>28</v>
      </c>
      <c r="E278" s="71">
        <v>46754.66</v>
      </c>
      <c r="F278" s="71">
        <f t="shared" si="4"/>
        <v>1309130.48</v>
      </c>
    </row>
    <row r="279" spans="1:6" ht="18.600000000000001" hidden="1" thickBot="1" x14ac:dyDescent="0.4">
      <c r="A279" s="47" t="s">
        <v>16</v>
      </c>
      <c r="B279" s="47"/>
      <c r="C279" s="47" t="s">
        <v>69</v>
      </c>
      <c r="D279" s="71">
        <v>696</v>
      </c>
      <c r="E279" s="71">
        <v>250</v>
      </c>
      <c r="F279" s="71">
        <f t="shared" si="4"/>
        <v>174000</v>
      </c>
    </row>
    <row r="280" spans="1:6" ht="18.600000000000001" hidden="1" thickBot="1" x14ac:dyDescent="0.4">
      <c r="A280" s="47" t="s">
        <v>17</v>
      </c>
      <c r="B280" s="47"/>
      <c r="C280" s="47" t="s">
        <v>69</v>
      </c>
      <c r="D280" s="71">
        <v>35</v>
      </c>
      <c r="E280" s="71">
        <v>55854.112699999998</v>
      </c>
      <c r="F280" s="71">
        <f t="shared" si="4"/>
        <v>1954893.9445</v>
      </c>
    </row>
    <row r="281" spans="1:6" ht="18.600000000000001" hidden="1" thickBot="1" x14ac:dyDescent="0.4">
      <c r="A281" s="47" t="s">
        <v>18</v>
      </c>
      <c r="B281" s="47"/>
      <c r="C281" s="47" t="s">
        <v>69</v>
      </c>
      <c r="D281" s="71">
        <v>11</v>
      </c>
      <c r="E281" s="71">
        <v>2881.36</v>
      </c>
      <c r="F281" s="71">
        <f t="shared" si="4"/>
        <v>31694.960000000003</v>
      </c>
    </row>
    <row r="282" spans="1:6" ht="18.600000000000001" hidden="1" thickBot="1" x14ac:dyDescent="0.4">
      <c r="A282" s="47" t="s">
        <v>19</v>
      </c>
      <c r="B282" s="47"/>
      <c r="C282" s="47" t="s">
        <v>478</v>
      </c>
      <c r="D282" s="71">
        <v>463</v>
      </c>
      <c r="E282" s="71">
        <v>1664.74</v>
      </c>
      <c r="F282" s="71">
        <f t="shared" si="4"/>
        <v>770774.62</v>
      </c>
    </row>
    <row r="283" spans="1:6" ht="18.600000000000001" hidden="1" thickBot="1" x14ac:dyDescent="0.4">
      <c r="A283" s="47" t="s">
        <v>20</v>
      </c>
      <c r="B283" s="47"/>
      <c r="C283" s="47" t="s">
        <v>478</v>
      </c>
      <c r="D283" s="71">
        <v>162</v>
      </c>
      <c r="E283" s="71">
        <v>1600</v>
      </c>
      <c r="F283" s="71">
        <f t="shared" si="4"/>
        <v>259200</v>
      </c>
    </row>
    <row r="284" spans="1:6" ht="18.600000000000001" hidden="1" thickBot="1" x14ac:dyDescent="0.4">
      <c r="A284" s="47" t="s">
        <v>60</v>
      </c>
      <c r="B284" s="47"/>
      <c r="C284" s="47" t="s">
        <v>478</v>
      </c>
      <c r="D284" s="71">
        <v>77</v>
      </c>
      <c r="E284" s="71">
        <v>1694.92</v>
      </c>
      <c r="F284" s="71">
        <f t="shared" si="4"/>
        <v>130508.84000000001</v>
      </c>
    </row>
    <row r="285" spans="1:6" ht="18.600000000000001" hidden="1" thickBot="1" x14ac:dyDescent="0.4">
      <c r="A285" s="47" t="s">
        <v>61</v>
      </c>
      <c r="B285" s="47"/>
      <c r="C285" s="47" t="s">
        <v>478</v>
      </c>
      <c r="D285" s="71">
        <v>120</v>
      </c>
      <c r="E285" s="71">
        <v>1457.68</v>
      </c>
      <c r="F285" s="71">
        <f t="shared" si="4"/>
        <v>174921.60000000001</v>
      </c>
    </row>
    <row r="286" spans="1:6" ht="18.600000000000001" hidden="1" thickBot="1" x14ac:dyDescent="0.4">
      <c r="A286" s="47" t="s">
        <v>21</v>
      </c>
      <c r="B286" s="47"/>
      <c r="C286" s="47" t="s">
        <v>69</v>
      </c>
      <c r="D286" s="71">
        <v>156</v>
      </c>
      <c r="E286" s="71">
        <v>3750</v>
      </c>
      <c r="F286" s="71">
        <f t="shared" si="4"/>
        <v>585000</v>
      </c>
    </row>
    <row r="287" spans="1:6" ht="18.600000000000001" hidden="1" thickBot="1" x14ac:dyDescent="0.4">
      <c r="A287" s="47" t="s">
        <v>22</v>
      </c>
      <c r="B287" s="47"/>
      <c r="C287" s="47" t="s">
        <v>69</v>
      </c>
      <c r="D287" s="71">
        <v>210</v>
      </c>
      <c r="E287" s="71">
        <v>147.49</v>
      </c>
      <c r="F287" s="71">
        <f t="shared" si="4"/>
        <v>30972.9</v>
      </c>
    </row>
    <row r="288" spans="1:6" ht="18.600000000000001" hidden="1" thickBot="1" x14ac:dyDescent="0.4">
      <c r="A288" s="47" t="s">
        <v>23</v>
      </c>
      <c r="B288" s="47"/>
      <c r="C288" s="47" t="s">
        <v>69</v>
      </c>
      <c r="D288" s="71">
        <v>49</v>
      </c>
      <c r="E288" s="71">
        <v>1271.19</v>
      </c>
      <c r="F288" s="71">
        <f t="shared" si="4"/>
        <v>62288.310000000005</v>
      </c>
    </row>
    <row r="289" spans="1:6" ht="18.600000000000001" hidden="1" thickBot="1" x14ac:dyDescent="0.4">
      <c r="A289" s="47" t="s">
        <v>24</v>
      </c>
      <c r="B289" s="47"/>
      <c r="C289" s="47" t="s">
        <v>69</v>
      </c>
      <c r="D289" s="71">
        <v>24</v>
      </c>
      <c r="E289" s="71">
        <v>3000</v>
      </c>
      <c r="F289" s="71">
        <f t="shared" si="4"/>
        <v>72000</v>
      </c>
    </row>
    <row r="290" spans="1:6" ht="18.600000000000001" hidden="1" thickBot="1" x14ac:dyDescent="0.4">
      <c r="A290" s="47" t="s">
        <v>25</v>
      </c>
      <c r="B290" s="47"/>
      <c r="C290" s="47" t="s">
        <v>476</v>
      </c>
      <c r="D290" s="71">
        <v>21</v>
      </c>
      <c r="E290" s="71">
        <v>6500</v>
      </c>
      <c r="F290" s="71">
        <f t="shared" si="4"/>
        <v>136500</v>
      </c>
    </row>
    <row r="291" spans="1:6" ht="18.600000000000001" hidden="1" thickBot="1" x14ac:dyDescent="0.4">
      <c r="A291" s="47" t="s">
        <v>26</v>
      </c>
      <c r="B291" s="47"/>
      <c r="C291" s="47" t="s">
        <v>454</v>
      </c>
      <c r="D291" s="71">
        <v>513</v>
      </c>
      <c r="E291" s="71">
        <v>1629</v>
      </c>
      <c r="F291" s="71">
        <f t="shared" si="4"/>
        <v>835677</v>
      </c>
    </row>
    <row r="292" spans="1:6" ht="18.600000000000001" hidden="1" thickBot="1" x14ac:dyDescent="0.4">
      <c r="A292" s="47" t="s">
        <v>27</v>
      </c>
      <c r="B292" s="47"/>
      <c r="C292" s="47" t="s">
        <v>69</v>
      </c>
      <c r="D292" s="71">
        <v>91</v>
      </c>
      <c r="E292" s="71">
        <v>5500</v>
      </c>
      <c r="F292" s="71">
        <f t="shared" si="4"/>
        <v>500500</v>
      </c>
    </row>
    <row r="293" spans="1:6" ht="18.600000000000001" thickBot="1" x14ac:dyDescent="0.4">
      <c r="A293" s="47" t="s">
        <v>40</v>
      </c>
      <c r="B293" s="47"/>
      <c r="C293" s="47" t="s">
        <v>69</v>
      </c>
      <c r="D293" s="71">
        <v>59</v>
      </c>
      <c r="E293" s="71"/>
      <c r="F293" s="71">
        <f t="shared" si="4"/>
        <v>0</v>
      </c>
    </row>
    <row r="294" spans="1:6" ht="18.600000000000001" thickBot="1" x14ac:dyDescent="0.4">
      <c r="A294" s="47" t="s">
        <v>39</v>
      </c>
      <c r="B294" s="47"/>
      <c r="C294" s="47" t="s">
        <v>69</v>
      </c>
      <c r="D294" s="71">
        <v>56</v>
      </c>
      <c r="E294" s="71"/>
      <c r="F294" s="71">
        <f t="shared" si="4"/>
        <v>0</v>
      </c>
    </row>
    <row r="295" spans="1:6" ht="18.600000000000001" hidden="1" thickBot="1" x14ac:dyDescent="0.4">
      <c r="A295" s="47" t="s">
        <v>28</v>
      </c>
      <c r="B295" s="47"/>
      <c r="C295" s="47" t="s">
        <v>69</v>
      </c>
      <c r="D295" s="71">
        <v>35</v>
      </c>
      <c r="E295" s="71">
        <v>13604.4</v>
      </c>
      <c r="F295" s="71">
        <f t="shared" si="4"/>
        <v>476154</v>
      </c>
    </row>
    <row r="296" spans="1:6" ht="18.600000000000001" hidden="1" thickBot="1" x14ac:dyDescent="0.4">
      <c r="A296" s="47" t="s">
        <v>470</v>
      </c>
      <c r="B296" s="47"/>
      <c r="C296" s="47" t="s">
        <v>69</v>
      </c>
      <c r="D296" s="71">
        <v>5</v>
      </c>
      <c r="E296" s="71">
        <v>1644479.23</v>
      </c>
      <c r="F296" s="71">
        <f t="shared" si="4"/>
        <v>8222396.1500000004</v>
      </c>
    </row>
    <row r="297" spans="1:6" ht="18.600000000000001" hidden="1" thickBot="1" x14ac:dyDescent="0.4">
      <c r="A297" s="47" t="s">
        <v>471</v>
      </c>
      <c r="B297" s="47"/>
      <c r="C297" s="47" t="s">
        <v>69</v>
      </c>
      <c r="D297" s="71">
        <v>4</v>
      </c>
      <c r="E297" s="71">
        <v>421017.97</v>
      </c>
      <c r="F297" s="71">
        <f t="shared" si="4"/>
        <v>1684071.88</v>
      </c>
    </row>
    <row r="298" spans="1:6" ht="18.600000000000001" hidden="1" thickBot="1" x14ac:dyDescent="0.4">
      <c r="A298" s="47" t="s">
        <v>30</v>
      </c>
      <c r="B298" s="47"/>
      <c r="C298" s="47" t="s">
        <v>69</v>
      </c>
      <c r="D298" s="71">
        <v>250</v>
      </c>
      <c r="E298" s="71">
        <v>4000</v>
      </c>
      <c r="F298" s="71">
        <f t="shared" si="4"/>
        <v>1000000</v>
      </c>
    </row>
    <row r="299" spans="1:6" ht="18.600000000000001" hidden="1" thickBot="1" x14ac:dyDescent="0.4">
      <c r="A299" s="47" t="s">
        <v>31</v>
      </c>
      <c r="B299" s="47"/>
      <c r="C299" s="47" t="s">
        <v>69</v>
      </c>
      <c r="D299" s="71">
        <v>8880</v>
      </c>
      <c r="E299" s="71">
        <v>250</v>
      </c>
      <c r="F299" s="71">
        <f t="shared" si="4"/>
        <v>2220000</v>
      </c>
    </row>
    <row r="300" spans="1:6" ht="18.600000000000001" hidden="1" thickBot="1" x14ac:dyDescent="0.4">
      <c r="A300" s="47" t="s">
        <v>472</v>
      </c>
      <c r="B300" s="47"/>
      <c r="C300" s="47" t="s">
        <v>69</v>
      </c>
      <c r="D300" s="71">
        <v>236</v>
      </c>
      <c r="E300" s="71">
        <v>149660.89000000001</v>
      </c>
      <c r="F300" s="71">
        <f t="shared" si="4"/>
        <v>35319970.040000007</v>
      </c>
    </row>
    <row r="301" spans="1:6" ht="18.600000000000001" hidden="1" thickBot="1" x14ac:dyDescent="0.4">
      <c r="A301" s="47" t="s">
        <v>45</v>
      </c>
      <c r="B301" s="47"/>
      <c r="C301" s="47" t="s">
        <v>69</v>
      </c>
      <c r="D301" s="71">
        <v>858</v>
      </c>
      <c r="E301" s="71">
        <v>5500</v>
      </c>
      <c r="F301" s="71">
        <f t="shared" si="4"/>
        <v>4719000</v>
      </c>
    </row>
    <row r="302" spans="1:6" ht="18.600000000000001" hidden="1" thickBot="1" x14ac:dyDescent="0.4">
      <c r="A302" s="47" t="s">
        <v>46</v>
      </c>
      <c r="B302" s="47"/>
      <c r="C302" s="47" t="s">
        <v>69</v>
      </c>
      <c r="D302" s="71">
        <v>788</v>
      </c>
      <c r="E302" s="71">
        <v>9000</v>
      </c>
      <c r="F302" s="71">
        <f t="shared" si="4"/>
        <v>7092000</v>
      </c>
    </row>
    <row r="303" spans="1:6" ht="18.600000000000001" hidden="1" thickBot="1" x14ac:dyDescent="0.4">
      <c r="A303" s="47" t="s">
        <v>47</v>
      </c>
      <c r="B303" s="47"/>
      <c r="C303" s="47" t="s">
        <v>69</v>
      </c>
      <c r="D303" s="71">
        <v>460</v>
      </c>
      <c r="E303" s="71">
        <v>17500</v>
      </c>
      <c r="F303" s="71">
        <f t="shared" si="4"/>
        <v>8050000</v>
      </c>
    </row>
    <row r="304" spans="1:6" ht="18.600000000000001" hidden="1" thickBot="1" x14ac:dyDescent="0.4">
      <c r="A304" s="47" t="s">
        <v>473</v>
      </c>
      <c r="B304" s="47"/>
      <c r="C304" s="47" t="s">
        <v>335</v>
      </c>
      <c r="D304" s="71">
        <v>15</v>
      </c>
      <c r="E304" s="71">
        <v>1028918.63</v>
      </c>
      <c r="F304" s="71">
        <f t="shared" si="4"/>
        <v>15433779.449999999</v>
      </c>
    </row>
    <row r="305" spans="1:6" ht="18.600000000000001" hidden="1" thickBot="1" x14ac:dyDescent="0.4">
      <c r="A305" s="47" t="s">
        <v>474</v>
      </c>
      <c r="B305" s="47"/>
      <c r="C305" s="47" t="s">
        <v>456</v>
      </c>
      <c r="D305" s="71">
        <v>15</v>
      </c>
      <c r="E305" s="71">
        <v>1028918.63</v>
      </c>
      <c r="F305" s="71">
        <f t="shared" si="4"/>
        <v>15433779.449999999</v>
      </c>
    </row>
    <row r="306" spans="1:6" ht="18.600000000000001" hidden="1" thickBot="1" x14ac:dyDescent="0.4">
      <c r="A306" s="47" t="s">
        <v>32</v>
      </c>
      <c r="B306" s="47"/>
      <c r="C306" s="47" t="s">
        <v>69</v>
      </c>
      <c r="D306" s="71">
        <v>29</v>
      </c>
      <c r="E306" s="71">
        <v>23000</v>
      </c>
      <c r="F306" s="71">
        <f t="shared" si="4"/>
        <v>667000</v>
      </c>
    </row>
    <row r="307" spans="1:6" ht="18.600000000000001" hidden="1" thickBot="1" x14ac:dyDescent="0.4">
      <c r="A307" s="47" t="s">
        <v>33</v>
      </c>
      <c r="B307" s="47"/>
      <c r="C307" s="47" t="s">
        <v>69</v>
      </c>
      <c r="D307" s="71">
        <v>140.25</v>
      </c>
      <c r="E307" s="71">
        <v>8474.58</v>
      </c>
      <c r="F307" s="71">
        <f t="shared" si="4"/>
        <v>1188559.845</v>
      </c>
    </row>
    <row r="308" spans="1:6" ht="18.600000000000001" hidden="1" thickBot="1" x14ac:dyDescent="0.4">
      <c r="A308" s="47" t="s">
        <v>34</v>
      </c>
      <c r="B308" s="47"/>
      <c r="C308" s="47" t="s">
        <v>69</v>
      </c>
      <c r="D308" s="71">
        <v>92.5</v>
      </c>
      <c r="E308" s="71">
        <v>25000</v>
      </c>
      <c r="F308" s="71">
        <f t="shared" si="4"/>
        <v>2312500</v>
      </c>
    </row>
    <row r="309" spans="1:6" ht="18.600000000000001" hidden="1" thickBot="1" x14ac:dyDescent="0.4">
      <c r="A309" s="47" t="s">
        <v>42</v>
      </c>
      <c r="B309" s="47"/>
      <c r="C309" s="47" t="s">
        <v>69</v>
      </c>
      <c r="D309" s="71">
        <v>0</v>
      </c>
      <c r="E309" s="71">
        <v>50847.46</v>
      </c>
      <c r="F309" s="71">
        <f t="shared" si="4"/>
        <v>0</v>
      </c>
    </row>
    <row r="310" spans="1:6" ht="18.600000000000001" hidden="1" thickBot="1" x14ac:dyDescent="0.4">
      <c r="A310" s="47" t="s">
        <v>35</v>
      </c>
      <c r="B310" s="47"/>
      <c r="C310" s="47" t="s">
        <v>476</v>
      </c>
      <c r="D310" s="71">
        <v>340</v>
      </c>
      <c r="E310" s="71">
        <v>1150</v>
      </c>
      <c r="F310" s="71">
        <f t="shared" si="4"/>
        <v>391000</v>
      </c>
    </row>
    <row r="311" spans="1:6" ht="18.600000000000001" hidden="1" thickBot="1" x14ac:dyDescent="0.4">
      <c r="A311" s="47" t="s">
        <v>36</v>
      </c>
      <c r="B311" s="47"/>
      <c r="C311" s="47" t="s">
        <v>476</v>
      </c>
      <c r="D311" s="71">
        <v>41</v>
      </c>
      <c r="E311" s="71">
        <v>16101.7</v>
      </c>
      <c r="F311" s="71">
        <f t="shared" si="4"/>
        <v>660169.70000000007</v>
      </c>
    </row>
    <row r="312" spans="1:6" ht="18.600000000000001" hidden="1" thickBot="1" x14ac:dyDescent="0.4">
      <c r="A312" s="47" t="s">
        <v>37</v>
      </c>
      <c r="B312" s="47"/>
      <c r="C312" s="47" t="s">
        <v>69</v>
      </c>
      <c r="D312" s="71">
        <v>14</v>
      </c>
      <c r="E312" s="71">
        <v>32855.360000000001</v>
      </c>
      <c r="F312" s="71">
        <f t="shared" si="4"/>
        <v>459975.04000000004</v>
      </c>
    </row>
    <row r="313" spans="1:6" ht="18.600000000000001" hidden="1" thickBot="1" x14ac:dyDescent="0.4">
      <c r="A313" s="47" t="s">
        <v>38</v>
      </c>
      <c r="B313" s="47"/>
      <c r="C313" s="47" t="s">
        <v>69</v>
      </c>
      <c r="D313" s="71">
        <v>25</v>
      </c>
      <c r="E313" s="71">
        <v>4237.29</v>
      </c>
      <c r="F313" s="71">
        <f t="shared" si="4"/>
        <v>105932.25</v>
      </c>
    </row>
    <row r="314" spans="1:6" ht="18.600000000000001" thickBot="1" x14ac:dyDescent="0.4">
      <c r="A314" s="47" t="s">
        <v>43</v>
      </c>
      <c r="B314" s="47"/>
      <c r="C314" s="47" t="s">
        <v>69</v>
      </c>
      <c r="D314" s="71">
        <v>15</v>
      </c>
      <c r="E314" s="71"/>
      <c r="F314" s="71">
        <f t="shared" si="4"/>
        <v>0</v>
      </c>
    </row>
    <row r="315" spans="1:6" ht="18.600000000000001" hidden="1" thickBot="1" x14ac:dyDescent="0.4">
      <c r="A315" s="47" t="s">
        <v>44</v>
      </c>
      <c r="B315" s="47"/>
      <c r="C315" s="47" t="s">
        <v>69</v>
      </c>
      <c r="D315" s="71">
        <v>16</v>
      </c>
      <c r="E315" s="71">
        <v>4051</v>
      </c>
      <c r="F315" s="71">
        <f t="shared" si="4"/>
        <v>64816</v>
      </c>
    </row>
    <row r="316" spans="1:6" ht="18.600000000000001" hidden="1" thickBot="1" x14ac:dyDescent="0.4">
      <c r="A316" s="47" t="s">
        <v>54</v>
      </c>
      <c r="B316" s="47"/>
      <c r="C316" s="47" t="s">
        <v>69</v>
      </c>
      <c r="D316" s="71">
        <v>155</v>
      </c>
      <c r="E316" s="71">
        <v>423.73</v>
      </c>
      <c r="F316" s="71">
        <f t="shared" si="4"/>
        <v>65678.150000000009</v>
      </c>
    </row>
    <row r="317" spans="1:6" ht="18.600000000000001" hidden="1" thickBot="1" x14ac:dyDescent="0.4">
      <c r="A317" s="47" t="s">
        <v>53</v>
      </c>
      <c r="B317" s="47"/>
      <c r="C317" s="47" t="s">
        <v>69</v>
      </c>
      <c r="D317" s="71">
        <v>48</v>
      </c>
      <c r="E317" s="71">
        <v>5084.58</v>
      </c>
      <c r="F317" s="71">
        <f t="shared" si="4"/>
        <v>244059.84</v>
      </c>
    </row>
    <row r="318" spans="1:6" ht="18.600000000000001" hidden="1" thickBot="1" x14ac:dyDescent="0.4">
      <c r="A318" s="47" t="s">
        <v>55</v>
      </c>
      <c r="B318" s="47"/>
      <c r="C318" s="47" t="s">
        <v>69</v>
      </c>
      <c r="D318" s="71">
        <v>36</v>
      </c>
      <c r="E318" s="71">
        <v>15000</v>
      </c>
      <c r="F318" s="71">
        <f t="shared" si="4"/>
        <v>540000</v>
      </c>
    </row>
    <row r="319" spans="1:6" ht="18.600000000000001" hidden="1" thickBot="1" x14ac:dyDescent="0.4">
      <c r="A319" s="47" t="s">
        <v>56</v>
      </c>
      <c r="B319" s="47"/>
      <c r="C319" s="47" t="s">
        <v>69</v>
      </c>
      <c r="D319" s="71">
        <v>15</v>
      </c>
      <c r="E319" s="71">
        <v>23728.81</v>
      </c>
      <c r="F319" s="71">
        <f t="shared" si="4"/>
        <v>355932.15</v>
      </c>
    </row>
    <row r="320" spans="1:6" ht="18.600000000000001" hidden="1" thickBot="1" x14ac:dyDescent="0.4">
      <c r="A320" s="47" t="s">
        <v>64</v>
      </c>
      <c r="B320" s="47"/>
      <c r="C320" s="47" t="s">
        <v>69</v>
      </c>
      <c r="D320" s="71">
        <v>9</v>
      </c>
      <c r="E320" s="71">
        <v>1694.42</v>
      </c>
      <c r="F320" s="71">
        <f t="shared" si="4"/>
        <v>15249.78</v>
      </c>
    </row>
    <row r="321" spans="1:6" ht="18.600000000000001" thickBot="1" x14ac:dyDescent="0.4">
      <c r="A321" s="82"/>
      <c r="B321" s="62" t="s">
        <v>479</v>
      </c>
      <c r="C321" s="63"/>
      <c r="D321" s="83"/>
      <c r="E321" s="83"/>
      <c r="F321" s="73">
        <f t="shared" si="4"/>
        <v>0</v>
      </c>
    </row>
    <row r="322" spans="1:6" ht="17.399999999999999" customHeight="1" thickBot="1" x14ac:dyDescent="0.4">
      <c r="A322" s="64" t="s">
        <v>480</v>
      </c>
      <c r="B322" s="64"/>
      <c r="C322" s="64" t="s">
        <v>69</v>
      </c>
      <c r="D322" s="84">
        <v>4000</v>
      </c>
      <c r="E322" s="85">
        <v>1146</v>
      </c>
      <c r="F322" s="71">
        <f t="shared" si="4"/>
        <v>4584000</v>
      </c>
    </row>
    <row r="323" spans="1:6" ht="21" customHeight="1" thickBot="1" x14ac:dyDescent="0.4">
      <c r="A323" s="64" t="s">
        <v>481</v>
      </c>
      <c r="B323" s="64"/>
      <c r="C323" s="64" t="s">
        <v>69</v>
      </c>
      <c r="D323" s="84">
        <v>1500</v>
      </c>
      <c r="E323" s="85">
        <v>13829</v>
      </c>
      <c r="F323" s="71">
        <f t="shared" si="4"/>
        <v>20743500</v>
      </c>
    </row>
    <row r="324" spans="1:6" ht="20.399999999999999" customHeight="1" thickBot="1" x14ac:dyDescent="0.4">
      <c r="A324" s="64" t="s">
        <v>482</v>
      </c>
      <c r="B324" s="64"/>
      <c r="C324" s="64" t="s">
        <v>69</v>
      </c>
      <c r="D324" s="84">
        <v>1000</v>
      </c>
      <c r="E324" s="85">
        <v>2190</v>
      </c>
      <c r="F324" s="71">
        <f t="shared" si="4"/>
        <v>2190000</v>
      </c>
    </row>
    <row r="325" spans="1:6" ht="18" x14ac:dyDescent="0.35">
      <c r="A325" s="33"/>
      <c r="B325" s="33"/>
      <c r="C325" s="33"/>
      <c r="D325" s="86"/>
      <c r="E325" s="86"/>
      <c r="F325" s="87">
        <f>SUBTOTAL(9,F6:F324)</f>
        <v>29137500</v>
      </c>
    </row>
    <row r="326" spans="1:6" ht="18" x14ac:dyDescent="0.35">
      <c r="A326" s="33"/>
      <c r="B326" s="33"/>
      <c r="C326" s="33"/>
      <c r="D326" s="33"/>
      <c r="E326" s="33"/>
      <c r="F326" s="33"/>
    </row>
    <row r="327" spans="1:6" ht="18" x14ac:dyDescent="0.35">
      <c r="A327" s="33"/>
      <c r="B327" s="33"/>
      <c r="C327" s="33"/>
      <c r="D327" s="33"/>
      <c r="E327" s="33"/>
      <c r="F327" s="89">
        <f>F325/1441</f>
        <v>20220.33310201249</v>
      </c>
    </row>
  </sheetData>
  <autoFilter ref="A3:G324" xr:uid="{00000000-0009-0000-0000-000003000000}">
    <filterColumn colId="4">
      <filters blank="1">
        <filter val="-"/>
      </filters>
    </filterColumn>
  </autoFilter>
  <mergeCells count="6">
    <mergeCell ref="A159:C159"/>
    <mergeCell ref="A219:C219"/>
    <mergeCell ref="A2:A3"/>
    <mergeCell ref="C2:C3"/>
    <mergeCell ref="B71:C71"/>
    <mergeCell ref="A110:C110"/>
  </mergeCells>
  <conditionalFormatting sqref="A250:A311">
    <cfRule type="duplicateValues" dxfId="13" priority="204"/>
    <cfRule type="duplicateValues" dxfId="12" priority="205"/>
    <cfRule type="duplicateValues" dxfId="11" priority="206"/>
    <cfRule type="duplicateValues" dxfId="10" priority="207"/>
    <cfRule type="duplicateValues" dxfId="9" priority="208"/>
  </conditionalFormatting>
  <conditionalFormatting sqref="A250:A313">
    <cfRule type="duplicateValues" dxfId="8" priority="202"/>
  </conditionalFormatting>
  <conditionalFormatting sqref="A321:A324 A250:A319">
    <cfRule type="duplicateValues" dxfId="7" priority="7"/>
  </conditionalFormatting>
  <pageMargins left="0.7" right="0.7" top="0.75" bottom="0.75" header="0.3" footer="0.3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24"/>
  <sheetViews>
    <sheetView topLeftCell="A6" workbookViewId="0">
      <selection activeCell="I2" sqref="I2"/>
    </sheetView>
  </sheetViews>
  <sheetFormatPr defaultRowHeight="14.4" x14ac:dyDescent="0.3"/>
  <cols>
    <col min="1" max="1" width="34.77734375" customWidth="1"/>
    <col min="4" max="4" width="33.44140625" customWidth="1"/>
    <col min="5" max="5" width="27.109375" customWidth="1"/>
    <col min="6" max="6" width="41.77734375" customWidth="1"/>
  </cols>
  <sheetData>
    <row r="1" spans="1:6" ht="44.4" customHeight="1" thickBot="1" x14ac:dyDescent="0.4">
      <c r="A1" s="33"/>
      <c r="B1" s="33"/>
      <c r="C1" s="33"/>
      <c r="D1" s="33" t="s">
        <v>490</v>
      </c>
      <c r="E1" s="33" t="s">
        <v>500</v>
      </c>
      <c r="F1" s="33" t="s">
        <v>501</v>
      </c>
    </row>
    <row r="2" spans="1:6" ht="126.6" thickBot="1" x14ac:dyDescent="0.4">
      <c r="A2" s="65" t="s">
        <v>170</v>
      </c>
      <c r="B2" s="47"/>
      <c r="C2" s="57" t="s">
        <v>171</v>
      </c>
      <c r="D2" s="77">
        <v>15</v>
      </c>
      <c r="E2" s="77">
        <v>5500</v>
      </c>
      <c r="F2" s="71">
        <f t="shared" ref="F2:F23" si="0">E2*D2</f>
        <v>82500</v>
      </c>
    </row>
    <row r="3" spans="1:6" ht="108.6" thickBot="1" x14ac:dyDescent="0.4">
      <c r="A3" s="65" t="s">
        <v>172</v>
      </c>
      <c r="B3" s="47"/>
      <c r="C3" s="57" t="s">
        <v>173</v>
      </c>
      <c r="D3" s="77">
        <v>5</v>
      </c>
      <c r="E3" s="77">
        <v>2000</v>
      </c>
      <c r="F3" s="71">
        <f t="shared" si="0"/>
        <v>10000</v>
      </c>
    </row>
    <row r="4" spans="1:6" ht="72.599999999999994" thickBot="1" x14ac:dyDescent="0.4">
      <c r="A4" s="65" t="s">
        <v>174</v>
      </c>
      <c r="B4" s="47"/>
      <c r="C4" s="57" t="s">
        <v>173</v>
      </c>
      <c r="D4" s="77">
        <v>100</v>
      </c>
      <c r="E4" s="77">
        <v>2000</v>
      </c>
      <c r="F4" s="71">
        <f t="shared" si="0"/>
        <v>200000</v>
      </c>
    </row>
    <row r="5" spans="1:6" ht="36.6" thickBot="1" x14ac:dyDescent="0.4">
      <c r="A5" s="65" t="s">
        <v>177</v>
      </c>
      <c r="B5" s="47"/>
      <c r="C5" s="57" t="s">
        <v>178</v>
      </c>
      <c r="D5" s="77">
        <v>10</v>
      </c>
      <c r="E5" s="77">
        <v>2000</v>
      </c>
      <c r="F5" s="71">
        <f t="shared" si="0"/>
        <v>20000</v>
      </c>
    </row>
    <row r="6" spans="1:6" ht="36.6" thickBot="1" x14ac:dyDescent="0.4">
      <c r="A6" s="65" t="s">
        <v>179</v>
      </c>
      <c r="B6" s="47"/>
      <c r="C6" s="57" t="s">
        <v>69</v>
      </c>
      <c r="D6" s="77">
        <v>5</v>
      </c>
      <c r="E6" s="77">
        <v>13000</v>
      </c>
      <c r="F6" s="71">
        <f t="shared" si="0"/>
        <v>65000</v>
      </c>
    </row>
    <row r="7" spans="1:6" ht="18.600000000000001" thickBot="1" x14ac:dyDescent="0.4">
      <c r="A7" s="65" t="s">
        <v>183</v>
      </c>
      <c r="B7" s="47"/>
      <c r="C7" s="57" t="s">
        <v>73</v>
      </c>
      <c r="D7" s="77">
        <v>100</v>
      </c>
      <c r="E7" s="77">
        <v>400</v>
      </c>
      <c r="F7" s="71">
        <f t="shared" si="0"/>
        <v>40000</v>
      </c>
    </row>
    <row r="8" spans="1:6" ht="18.600000000000001" thickBot="1" x14ac:dyDescent="0.4">
      <c r="A8" s="65" t="s">
        <v>493</v>
      </c>
      <c r="B8" s="47"/>
      <c r="C8" s="57" t="s">
        <v>73</v>
      </c>
      <c r="D8" s="77">
        <v>2</v>
      </c>
      <c r="E8" s="77">
        <v>12000</v>
      </c>
      <c r="F8" s="71">
        <f t="shared" si="0"/>
        <v>24000</v>
      </c>
    </row>
    <row r="9" spans="1:6" ht="18.600000000000001" thickBot="1" x14ac:dyDescent="0.4">
      <c r="A9" s="66" t="s">
        <v>457</v>
      </c>
      <c r="B9" s="60"/>
      <c r="C9" s="67" t="s">
        <v>69</v>
      </c>
      <c r="D9" s="80">
        <v>20</v>
      </c>
      <c r="E9" s="80">
        <v>2000</v>
      </c>
      <c r="F9" s="71">
        <f t="shared" si="0"/>
        <v>40000</v>
      </c>
    </row>
    <row r="10" spans="1:6" ht="18.600000000000001" thickBot="1" x14ac:dyDescent="0.4">
      <c r="A10" s="68" t="s">
        <v>185</v>
      </c>
      <c r="B10" s="60"/>
      <c r="C10" s="69" t="s">
        <v>69</v>
      </c>
      <c r="D10" s="81">
        <v>15</v>
      </c>
      <c r="E10" s="81">
        <v>2000</v>
      </c>
      <c r="F10" s="71">
        <f t="shared" si="0"/>
        <v>30000</v>
      </c>
    </row>
    <row r="11" spans="1:6" ht="18.600000000000001" thickBot="1" x14ac:dyDescent="0.4">
      <c r="A11" s="68" t="s">
        <v>186</v>
      </c>
      <c r="B11" s="60"/>
      <c r="C11" s="69" t="s">
        <v>69</v>
      </c>
      <c r="D11" s="81">
        <v>3</v>
      </c>
      <c r="E11" s="81">
        <v>3000</v>
      </c>
      <c r="F11" s="71">
        <f t="shared" si="0"/>
        <v>9000</v>
      </c>
    </row>
    <row r="12" spans="1:6" ht="18.600000000000001" thickBot="1" x14ac:dyDescent="0.4">
      <c r="A12" s="68" t="s">
        <v>187</v>
      </c>
      <c r="B12" s="60"/>
      <c r="C12" s="69" t="s">
        <v>69</v>
      </c>
      <c r="D12" s="81">
        <v>15</v>
      </c>
      <c r="E12" s="81">
        <v>3000</v>
      </c>
      <c r="F12" s="71">
        <f t="shared" si="0"/>
        <v>45000</v>
      </c>
    </row>
    <row r="13" spans="1:6" ht="18.600000000000001" thickBot="1" x14ac:dyDescent="0.4">
      <c r="A13" s="68" t="s">
        <v>192</v>
      </c>
      <c r="B13" s="60"/>
      <c r="C13" s="69" t="s">
        <v>193</v>
      </c>
      <c r="D13" s="81">
        <v>2</v>
      </c>
      <c r="E13" s="81">
        <v>1500</v>
      </c>
      <c r="F13" s="71">
        <f t="shared" si="0"/>
        <v>3000</v>
      </c>
    </row>
    <row r="14" spans="1:6" ht="18.600000000000001" thickBot="1" x14ac:dyDescent="0.4">
      <c r="A14" s="66" t="s">
        <v>202</v>
      </c>
      <c r="B14" s="60"/>
      <c r="C14" s="67" t="s">
        <v>69</v>
      </c>
      <c r="D14" s="80">
        <v>2</v>
      </c>
      <c r="E14" s="80">
        <v>6000</v>
      </c>
      <c r="F14" s="71">
        <f t="shared" si="0"/>
        <v>12000</v>
      </c>
    </row>
    <row r="15" spans="1:6" ht="18.600000000000001" thickBot="1" x14ac:dyDescent="0.4">
      <c r="A15" s="66" t="s">
        <v>203</v>
      </c>
      <c r="B15" s="60"/>
      <c r="C15" s="67" t="s">
        <v>69</v>
      </c>
      <c r="D15" s="80">
        <v>30</v>
      </c>
      <c r="E15" s="80">
        <v>500</v>
      </c>
      <c r="F15" s="71">
        <f t="shared" si="0"/>
        <v>15000</v>
      </c>
    </row>
    <row r="16" spans="1:6" ht="18.600000000000001" thickBot="1" x14ac:dyDescent="0.4">
      <c r="A16" s="66" t="s">
        <v>204</v>
      </c>
      <c r="B16" s="60"/>
      <c r="C16" s="67" t="s">
        <v>169</v>
      </c>
      <c r="D16" s="80">
        <v>2</v>
      </c>
      <c r="E16" s="80">
        <v>8500</v>
      </c>
      <c r="F16" s="71">
        <f t="shared" si="0"/>
        <v>17000</v>
      </c>
    </row>
    <row r="17" spans="1:6" ht="18.600000000000001" thickBot="1" x14ac:dyDescent="0.4">
      <c r="A17" s="66" t="s">
        <v>205</v>
      </c>
      <c r="B17" s="60"/>
      <c r="C17" s="67" t="s">
        <v>169</v>
      </c>
      <c r="D17" s="80">
        <v>2</v>
      </c>
      <c r="E17" s="80">
        <v>5000</v>
      </c>
      <c r="F17" s="71">
        <f t="shared" si="0"/>
        <v>10000</v>
      </c>
    </row>
    <row r="18" spans="1:6" ht="18.600000000000001" thickBot="1" x14ac:dyDescent="0.4">
      <c r="A18" s="66" t="s">
        <v>206</v>
      </c>
      <c r="B18" s="60"/>
      <c r="C18" s="67" t="s">
        <v>169</v>
      </c>
      <c r="D18" s="80">
        <v>2</v>
      </c>
      <c r="E18" s="80">
        <v>3600</v>
      </c>
      <c r="F18" s="71">
        <f t="shared" si="0"/>
        <v>7200</v>
      </c>
    </row>
    <row r="19" spans="1:6" ht="18.600000000000001" thickBot="1" x14ac:dyDescent="0.4">
      <c r="A19" s="66" t="s">
        <v>207</v>
      </c>
      <c r="B19" s="60"/>
      <c r="C19" s="67" t="s">
        <v>169</v>
      </c>
      <c r="D19" s="80">
        <v>1</v>
      </c>
      <c r="E19" s="80">
        <v>10000</v>
      </c>
      <c r="F19" s="71">
        <f t="shared" si="0"/>
        <v>10000</v>
      </c>
    </row>
    <row r="20" spans="1:6" ht="18.600000000000001" thickBot="1" x14ac:dyDescent="0.4">
      <c r="A20" s="66" t="s">
        <v>209</v>
      </c>
      <c r="B20" s="60"/>
      <c r="C20" s="67" t="s">
        <v>169</v>
      </c>
      <c r="D20" s="80">
        <v>1</v>
      </c>
      <c r="E20" s="80">
        <v>10000</v>
      </c>
      <c r="F20" s="71">
        <f t="shared" si="0"/>
        <v>10000</v>
      </c>
    </row>
    <row r="21" spans="1:6" ht="18.600000000000001" thickBot="1" x14ac:dyDescent="0.4">
      <c r="A21" s="66" t="s">
        <v>210</v>
      </c>
      <c r="B21" s="60"/>
      <c r="C21" s="67" t="s">
        <v>73</v>
      </c>
      <c r="D21" s="80">
        <v>10</v>
      </c>
      <c r="E21" s="80">
        <v>5000</v>
      </c>
      <c r="F21" s="71">
        <f t="shared" si="0"/>
        <v>50000</v>
      </c>
    </row>
    <row r="22" spans="1:6" ht="18.600000000000001" thickBot="1" x14ac:dyDescent="0.4">
      <c r="A22" s="66" t="s">
        <v>212</v>
      </c>
      <c r="B22" s="60"/>
      <c r="C22" s="67" t="s">
        <v>69</v>
      </c>
      <c r="D22" s="80">
        <v>50</v>
      </c>
      <c r="E22" s="80">
        <v>1700</v>
      </c>
      <c r="F22" s="71">
        <f t="shared" si="0"/>
        <v>85000</v>
      </c>
    </row>
    <row r="23" spans="1:6" ht="18.600000000000001" thickBot="1" x14ac:dyDescent="0.4">
      <c r="A23" s="66" t="s">
        <v>216</v>
      </c>
      <c r="B23" s="47"/>
      <c r="C23" s="67" t="s">
        <v>73</v>
      </c>
      <c r="D23" s="80">
        <v>5</v>
      </c>
      <c r="E23" s="80">
        <v>20000</v>
      </c>
      <c r="F23" s="71">
        <f t="shared" si="0"/>
        <v>100000</v>
      </c>
    </row>
    <row r="24" spans="1:6" ht="18" x14ac:dyDescent="0.35">
      <c r="A24" s="113" t="s">
        <v>486</v>
      </c>
      <c r="F24" s="114">
        <f>SUBTOTAL(9,F2:F23)</f>
        <v>884700</v>
      </c>
    </row>
  </sheetData>
  <pageMargins left="0.7" right="0.7" top="0.75" bottom="0.75" header="0.3" footer="0.3"/>
  <pageSetup scale="5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79"/>
  <sheetViews>
    <sheetView topLeftCell="A42" workbookViewId="0">
      <selection activeCell="E79" sqref="E79"/>
    </sheetView>
  </sheetViews>
  <sheetFormatPr defaultRowHeight="14.4" x14ac:dyDescent="0.3"/>
  <cols>
    <col min="1" max="1" width="64.88671875" customWidth="1"/>
    <col min="2" max="2" width="11.21875" customWidth="1"/>
    <col min="3" max="3" width="15.109375" customWidth="1"/>
    <col min="4" max="4" width="20.88671875" customWidth="1"/>
    <col min="5" max="5" width="30.6640625" customWidth="1"/>
    <col min="6" max="6" width="16.21875" customWidth="1"/>
    <col min="7" max="7" width="14.109375" bestFit="1" customWidth="1"/>
  </cols>
  <sheetData>
    <row r="1" spans="1:7" ht="15.6" x14ac:dyDescent="0.3">
      <c r="A1" s="123" t="s">
        <v>241</v>
      </c>
      <c r="B1" s="123"/>
      <c r="C1" s="123"/>
      <c r="D1" s="123"/>
      <c r="E1" s="123"/>
    </row>
    <row r="2" spans="1:7" ht="16.2" thickBot="1" x14ac:dyDescent="0.35">
      <c r="A2" s="117" t="s">
        <v>489</v>
      </c>
      <c r="B2" s="117" t="s">
        <v>48</v>
      </c>
      <c r="C2" s="117" t="s">
        <v>490</v>
      </c>
      <c r="D2" s="117" t="s">
        <v>494</v>
      </c>
      <c r="E2" s="117" t="s">
        <v>495</v>
      </c>
      <c r="F2" s="150" t="s">
        <v>515</v>
      </c>
      <c r="G2" s="159" t="s">
        <v>517</v>
      </c>
    </row>
    <row r="3" spans="1:7" ht="16.2" thickBot="1" x14ac:dyDescent="0.35">
      <c r="A3" s="115" t="s">
        <v>2</v>
      </c>
      <c r="B3" s="115" t="s">
        <v>454</v>
      </c>
      <c r="C3" s="116">
        <v>13460</v>
      </c>
      <c r="D3" s="116">
        <v>1604</v>
      </c>
      <c r="E3" s="147">
        <f t="shared" ref="E3:E34" si="0">D3*C3</f>
        <v>21589840</v>
      </c>
      <c r="F3" s="151"/>
      <c r="G3" s="151">
        <f>Table3[[#This Row],[ORDERED]]*Table3[[#This Row],[UNIT COST/rwf]]</f>
        <v>0</v>
      </c>
    </row>
    <row r="4" spans="1:7" ht="16.2" thickBot="1" x14ac:dyDescent="0.35">
      <c r="A4" s="115" t="s">
        <v>47</v>
      </c>
      <c r="B4" s="115" t="s">
        <v>69</v>
      </c>
      <c r="C4" s="116">
        <v>460</v>
      </c>
      <c r="D4" s="116">
        <v>17500</v>
      </c>
      <c r="E4" s="147">
        <f t="shared" si="0"/>
        <v>8050000</v>
      </c>
      <c r="F4" s="149">
        <v>180</v>
      </c>
      <c r="G4" s="151">
        <f>Table3[[#This Row],[ORDERED]]*Table3[[#This Row],[UNIT COST/rwf]]</f>
        <v>3150000</v>
      </c>
    </row>
    <row r="5" spans="1:7" ht="16.2" thickBot="1" x14ac:dyDescent="0.35">
      <c r="A5" s="115" t="s">
        <v>12</v>
      </c>
      <c r="B5" s="115" t="s">
        <v>475</v>
      </c>
      <c r="C5" s="116">
        <v>2750</v>
      </c>
      <c r="D5" s="116">
        <v>2849.15</v>
      </c>
      <c r="E5" s="147">
        <f t="shared" si="0"/>
        <v>7835162.5</v>
      </c>
      <c r="F5" s="149">
        <v>2750</v>
      </c>
      <c r="G5" s="151">
        <f>Table3[[#This Row],[ORDERED]]*Table3[[#This Row],[UNIT COST/rwf]]</f>
        <v>7835162.5</v>
      </c>
    </row>
    <row r="6" spans="1:7" ht="16.2" thickBot="1" x14ac:dyDescent="0.35">
      <c r="A6" s="115" t="s">
        <v>52</v>
      </c>
      <c r="B6" s="115" t="s">
        <v>475</v>
      </c>
      <c r="C6" s="116">
        <v>750</v>
      </c>
      <c r="D6" s="116">
        <v>10320</v>
      </c>
      <c r="E6" s="147">
        <f t="shared" si="0"/>
        <v>7740000</v>
      </c>
      <c r="F6" s="149"/>
      <c r="G6" s="151">
        <f>Table3[[#This Row],[ORDERED]]*Table3[[#This Row],[UNIT COST/rwf]]</f>
        <v>0</v>
      </c>
    </row>
    <row r="7" spans="1:7" ht="16.2" thickBot="1" x14ac:dyDescent="0.35">
      <c r="A7" s="115" t="s">
        <v>46</v>
      </c>
      <c r="B7" s="115" t="s">
        <v>69</v>
      </c>
      <c r="C7" s="116">
        <v>788</v>
      </c>
      <c r="D7" s="116">
        <v>9000</v>
      </c>
      <c r="E7" s="147">
        <f t="shared" si="0"/>
        <v>7092000</v>
      </c>
      <c r="F7" s="149">
        <v>360</v>
      </c>
      <c r="G7" s="151">
        <f>Table3[[#This Row],[ORDERED]]*Table3[[#This Row],[UNIT COST/rwf]]</f>
        <v>3240000</v>
      </c>
    </row>
    <row r="8" spans="1:7" ht="16.2" thickBot="1" x14ac:dyDescent="0.35">
      <c r="A8" s="115" t="s">
        <v>45</v>
      </c>
      <c r="B8" s="115" t="s">
        <v>69</v>
      </c>
      <c r="C8" s="116">
        <v>858</v>
      </c>
      <c r="D8" s="116">
        <v>5500</v>
      </c>
      <c r="E8" s="147">
        <f t="shared" si="0"/>
        <v>4719000</v>
      </c>
      <c r="F8" s="149">
        <v>400</v>
      </c>
      <c r="G8" s="151">
        <f>Table3[[#This Row],[ORDERED]]*Table3[[#This Row],[UNIT COST/rwf]]</f>
        <v>2200000</v>
      </c>
    </row>
    <row r="9" spans="1:7" ht="16.2" thickBot="1" x14ac:dyDescent="0.35">
      <c r="A9" s="115" t="s">
        <v>34</v>
      </c>
      <c r="B9" s="115" t="s">
        <v>69</v>
      </c>
      <c r="C9" s="116">
        <v>92.5</v>
      </c>
      <c r="D9" s="116">
        <v>25000</v>
      </c>
      <c r="E9" s="147">
        <f t="shared" si="0"/>
        <v>2312500</v>
      </c>
      <c r="F9" s="149">
        <v>45</v>
      </c>
      <c r="G9" s="151">
        <f>Table3[[#This Row],[ORDERED]]*Table3[[#This Row],[UNIT COST/rwf]]</f>
        <v>1125000</v>
      </c>
    </row>
    <row r="10" spans="1:7" ht="16.2" thickBot="1" x14ac:dyDescent="0.35">
      <c r="A10" s="115" t="s">
        <v>31</v>
      </c>
      <c r="B10" s="115" t="s">
        <v>69</v>
      </c>
      <c r="C10" s="116">
        <v>8880</v>
      </c>
      <c r="D10" s="116">
        <v>250</v>
      </c>
      <c r="E10" s="147">
        <f t="shared" si="0"/>
        <v>2220000</v>
      </c>
      <c r="F10" s="149">
        <v>6000</v>
      </c>
      <c r="G10" s="151">
        <f>Table3[[#This Row],[ORDERED]]*Table3[[#This Row],[UNIT COST/rwf]]</f>
        <v>1500000</v>
      </c>
    </row>
    <row r="11" spans="1:7" ht="16.2" thickBot="1" x14ac:dyDescent="0.35">
      <c r="A11" s="115" t="s">
        <v>8</v>
      </c>
      <c r="B11" s="115" t="s">
        <v>69</v>
      </c>
      <c r="C11" s="116">
        <v>43</v>
      </c>
      <c r="D11" s="116">
        <v>45000</v>
      </c>
      <c r="E11" s="147">
        <f t="shared" si="0"/>
        <v>1935000</v>
      </c>
      <c r="F11" s="149">
        <v>8</v>
      </c>
      <c r="G11" s="151">
        <f>Table3[[#This Row],[ORDERED]]*Table3[[#This Row],[UNIT COST/rwf]]</f>
        <v>360000</v>
      </c>
    </row>
    <row r="12" spans="1:7" ht="16.2" thickBot="1" x14ac:dyDescent="0.35">
      <c r="A12" s="115" t="s">
        <v>11</v>
      </c>
      <c r="B12" s="115" t="s">
        <v>475</v>
      </c>
      <c r="C12" s="116">
        <v>1650</v>
      </c>
      <c r="D12" s="116">
        <v>800</v>
      </c>
      <c r="E12" s="147">
        <f t="shared" si="0"/>
        <v>1320000</v>
      </c>
      <c r="F12" s="151">
        <v>1650</v>
      </c>
      <c r="G12" s="151">
        <f>Table3[[#This Row],[ORDERED]]*Table3[[#This Row],[UNIT COST/rwf]]</f>
        <v>1320000</v>
      </c>
    </row>
    <row r="13" spans="1:7" ht="16.2" thickBot="1" x14ac:dyDescent="0.35">
      <c r="A13" s="115" t="s">
        <v>41</v>
      </c>
      <c r="B13" s="115" t="s">
        <v>69</v>
      </c>
      <c r="C13" s="116">
        <v>28</v>
      </c>
      <c r="D13" s="116">
        <v>46754.66</v>
      </c>
      <c r="E13" s="147">
        <f t="shared" si="0"/>
        <v>1309130.48</v>
      </c>
      <c r="F13" s="149">
        <v>5</v>
      </c>
      <c r="G13" s="151">
        <f>Table3[[#This Row],[ORDERED]]*Table3[[#This Row],[UNIT COST/rwf]]</f>
        <v>233773.30000000002</v>
      </c>
    </row>
    <row r="14" spans="1:7" ht="16.2" thickBot="1" x14ac:dyDescent="0.35">
      <c r="A14" s="115" t="s">
        <v>33</v>
      </c>
      <c r="B14" s="115" t="s">
        <v>69</v>
      </c>
      <c r="C14" s="116">
        <v>140.25</v>
      </c>
      <c r="D14" s="116">
        <v>8474.58</v>
      </c>
      <c r="E14" s="147">
        <f t="shared" si="0"/>
        <v>1188559.845</v>
      </c>
      <c r="F14" s="149">
        <v>70</v>
      </c>
      <c r="G14" s="151">
        <f>Table3[[#This Row],[ORDERED]]*Table3[[#This Row],[UNIT COST/rwf]]</f>
        <v>593220.6</v>
      </c>
    </row>
    <row r="15" spans="1:7" ht="16.2" thickBot="1" x14ac:dyDescent="0.35">
      <c r="A15" s="115" t="s">
        <v>14</v>
      </c>
      <c r="B15" s="115" t="s">
        <v>69</v>
      </c>
      <c r="C15" s="116">
        <v>81</v>
      </c>
      <c r="D15" s="116">
        <v>12500</v>
      </c>
      <c r="E15" s="147">
        <f t="shared" si="0"/>
        <v>1012500</v>
      </c>
      <c r="F15" s="149">
        <v>15</v>
      </c>
      <c r="G15" s="151">
        <f>Table3[[#This Row],[ORDERED]]*Table3[[#This Row],[UNIT COST/rwf]]</f>
        <v>187500</v>
      </c>
    </row>
    <row r="16" spans="1:7" ht="16.2" thickBot="1" x14ac:dyDescent="0.35">
      <c r="A16" s="115" t="s">
        <v>13</v>
      </c>
      <c r="B16" s="115" t="s">
        <v>69</v>
      </c>
      <c r="C16" s="116">
        <v>20</v>
      </c>
      <c r="D16" s="116">
        <v>46754.66</v>
      </c>
      <c r="E16" s="147">
        <f t="shared" si="0"/>
        <v>935093.20000000007</v>
      </c>
      <c r="F16" s="149"/>
      <c r="G16" s="151">
        <f>Table3[[#This Row],[ORDERED]]*Table3[[#This Row],[UNIT COST/rwf]]</f>
        <v>0</v>
      </c>
    </row>
    <row r="17" spans="1:7" ht="16.2" thickBot="1" x14ac:dyDescent="0.35">
      <c r="A17" s="115" t="s">
        <v>26</v>
      </c>
      <c r="B17" s="115" t="s">
        <v>454</v>
      </c>
      <c r="C17" s="116">
        <v>513</v>
      </c>
      <c r="D17" s="116">
        <v>1629</v>
      </c>
      <c r="E17" s="147">
        <f t="shared" si="0"/>
        <v>835677</v>
      </c>
      <c r="F17" s="149">
        <v>1200</v>
      </c>
      <c r="G17" s="151">
        <f>Table3[[#This Row],[ORDERED]]*Table3[[#This Row],[UNIT COST/rwf]]</f>
        <v>1954800</v>
      </c>
    </row>
    <row r="18" spans="1:7" ht="16.2" thickBot="1" x14ac:dyDescent="0.35">
      <c r="A18" s="115" t="s">
        <v>19</v>
      </c>
      <c r="B18" s="115" t="s">
        <v>478</v>
      </c>
      <c r="C18" s="116">
        <v>463</v>
      </c>
      <c r="D18" s="116">
        <v>1664.74</v>
      </c>
      <c r="E18" s="147">
        <f t="shared" si="0"/>
        <v>770774.62</v>
      </c>
      <c r="F18" s="149"/>
      <c r="G18" s="151">
        <f>Table3[[#This Row],[ORDERED]]*Table3[[#This Row],[UNIT COST/rwf]]</f>
        <v>0</v>
      </c>
    </row>
    <row r="19" spans="1:7" ht="16.2" thickBot="1" x14ac:dyDescent="0.35">
      <c r="A19" s="115" t="s">
        <v>32</v>
      </c>
      <c r="B19" s="115" t="s">
        <v>69</v>
      </c>
      <c r="C19" s="116">
        <v>29</v>
      </c>
      <c r="D19" s="116">
        <v>23000</v>
      </c>
      <c r="E19" s="147">
        <f t="shared" si="0"/>
        <v>667000</v>
      </c>
      <c r="F19" s="149"/>
      <c r="G19" s="151">
        <f>Table3[[#This Row],[ORDERED]]*Table3[[#This Row],[UNIT COST/rwf]]</f>
        <v>0</v>
      </c>
    </row>
    <row r="20" spans="1:7" ht="16.2" thickBot="1" x14ac:dyDescent="0.35">
      <c r="A20" s="115" t="s">
        <v>36</v>
      </c>
      <c r="B20" s="115" t="s">
        <v>476</v>
      </c>
      <c r="C20" s="116">
        <v>41</v>
      </c>
      <c r="D20" s="116">
        <v>16101.7</v>
      </c>
      <c r="E20" s="147">
        <f t="shared" si="0"/>
        <v>660169.70000000007</v>
      </c>
      <c r="F20" s="149"/>
      <c r="G20" s="151">
        <f>Table3[[#This Row],[ORDERED]]*Table3[[#This Row],[UNIT COST/rwf]]</f>
        <v>0</v>
      </c>
    </row>
    <row r="21" spans="1:7" ht="16.2" thickBot="1" x14ac:dyDescent="0.35">
      <c r="A21" s="115" t="s">
        <v>1</v>
      </c>
      <c r="B21" s="115" t="s">
        <v>69</v>
      </c>
      <c r="C21" s="116">
        <v>21</v>
      </c>
      <c r="D21" s="116">
        <v>30000</v>
      </c>
      <c r="E21" s="147">
        <f t="shared" si="0"/>
        <v>630000</v>
      </c>
      <c r="F21" s="149"/>
      <c r="G21" s="151">
        <f>Table3[[#This Row],[ORDERED]]*Table3[[#This Row],[UNIT COST/rwf]]</f>
        <v>0</v>
      </c>
    </row>
    <row r="22" spans="1:7" ht="16.2" thickBot="1" x14ac:dyDescent="0.35">
      <c r="A22" s="115" t="s">
        <v>10</v>
      </c>
      <c r="B22" s="115" t="s">
        <v>69</v>
      </c>
      <c r="C22" s="116">
        <v>12</v>
      </c>
      <c r="D22" s="116">
        <v>50000</v>
      </c>
      <c r="E22" s="147">
        <f t="shared" si="0"/>
        <v>600000</v>
      </c>
      <c r="F22" s="149"/>
      <c r="G22" s="151">
        <f>Table3[[#This Row],[ORDERED]]*Table3[[#This Row],[UNIT COST/rwf]]</f>
        <v>0</v>
      </c>
    </row>
    <row r="23" spans="1:7" ht="16.2" thickBot="1" x14ac:dyDescent="0.35">
      <c r="A23" s="115" t="s">
        <v>21</v>
      </c>
      <c r="B23" s="115" t="s">
        <v>69</v>
      </c>
      <c r="C23" s="116">
        <v>156</v>
      </c>
      <c r="D23" s="116">
        <v>3750</v>
      </c>
      <c r="E23" s="147">
        <f t="shared" si="0"/>
        <v>585000</v>
      </c>
      <c r="F23" s="149"/>
      <c r="G23" s="151">
        <f>Table3[[#This Row],[ORDERED]]*Table3[[#This Row],[UNIT COST/rwf]]</f>
        <v>0</v>
      </c>
    </row>
    <row r="24" spans="1:7" ht="16.2" thickBot="1" x14ac:dyDescent="0.35">
      <c r="A24" s="115" t="s">
        <v>55</v>
      </c>
      <c r="B24" s="115" t="s">
        <v>69</v>
      </c>
      <c r="C24" s="116">
        <v>36</v>
      </c>
      <c r="D24" s="116">
        <v>15000</v>
      </c>
      <c r="E24" s="147">
        <f t="shared" si="0"/>
        <v>540000</v>
      </c>
      <c r="F24" s="149"/>
      <c r="G24" s="151">
        <f>Table3[[#This Row],[ORDERED]]*Table3[[#This Row],[UNIT COST/rwf]]</f>
        <v>0</v>
      </c>
    </row>
    <row r="25" spans="1:7" ht="16.2" thickBot="1" x14ac:dyDescent="0.35">
      <c r="A25" s="115" t="s">
        <v>9</v>
      </c>
      <c r="B25" s="115" t="s">
        <v>69</v>
      </c>
      <c r="C25" s="116">
        <v>34</v>
      </c>
      <c r="D25" s="116">
        <v>15143.1</v>
      </c>
      <c r="E25" s="147">
        <f t="shared" si="0"/>
        <v>514865.4</v>
      </c>
      <c r="F25" s="149"/>
      <c r="G25" s="151">
        <f>Table3[[#This Row],[ORDERED]]*Table3[[#This Row],[UNIT COST/rwf]]</f>
        <v>0</v>
      </c>
    </row>
    <row r="26" spans="1:7" ht="16.2" thickBot="1" x14ac:dyDescent="0.35">
      <c r="A26" s="115" t="s">
        <v>27</v>
      </c>
      <c r="B26" s="115" t="s">
        <v>69</v>
      </c>
      <c r="C26" s="116">
        <v>91</v>
      </c>
      <c r="D26" s="116">
        <v>5500</v>
      </c>
      <c r="E26" s="147">
        <f t="shared" si="0"/>
        <v>500500</v>
      </c>
      <c r="F26" s="149"/>
      <c r="G26" s="151">
        <f>Table3[[#This Row],[ORDERED]]*Table3[[#This Row],[UNIT COST/rwf]]</f>
        <v>0</v>
      </c>
    </row>
    <row r="27" spans="1:7" ht="16.2" thickBot="1" x14ac:dyDescent="0.35">
      <c r="A27" s="115" t="s">
        <v>28</v>
      </c>
      <c r="B27" s="115" t="s">
        <v>69</v>
      </c>
      <c r="C27" s="116">
        <v>35</v>
      </c>
      <c r="D27" s="116">
        <v>13604.4</v>
      </c>
      <c r="E27" s="147">
        <f t="shared" si="0"/>
        <v>476154</v>
      </c>
      <c r="F27" s="149"/>
      <c r="G27" s="151">
        <f>Table3[[#This Row],[ORDERED]]*Table3[[#This Row],[UNIT COST/rwf]]</f>
        <v>0</v>
      </c>
    </row>
    <row r="28" spans="1:7" ht="16.2" thickBot="1" x14ac:dyDescent="0.35">
      <c r="A28" s="115" t="s">
        <v>37</v>
      </c>
      <c r="B28" s="115" t="s">
        <v>69</v>
      </c>
      <c r="C28" s="116">
        <v>14</v>
      </c>
      <c r="D28" s="116">
        <v>32855.360000000001</v>
      </c>
      <c r="E28" s="147">
        <f t="shared" si="0"/>
        <v>459975.04000000004</v>
      </c>
      <c r="F28" s="149"/>
      <c r="G28" s="151">
        <f>Table3[[#This Row],[ORDERED]]*Table3[[#This Row],[UNIT COST/rwf]]</f>
        <v>0</v>
      </c>
    </row>
    <row r="29" spans="1:7" ht="16.2" thickBot="1" x14ac:dyDescent="0.35">
      <c r="A29" s="115" t="s">
        <v>30</v>
      </c>
      <c r="B29" s="115" t="s">
        <v>69</v>
      </c>
      <c r="C29" s="116">
        <v>100</v>
      </c>
      <c r="D29" s="116">
        <v>4000</v>
      </c>
      <c r="E29" s="147">
        <f t="shared" si="0"/>
        <v>400000</v>
      </c>
      <c r="F29" s="149"/>
      <c r="G29" s="151">
        <f>Table3[[#This Row],[ORDERED]]*Table3[[#This Row],[UNIT COST/rwf]]</f>
        <v>0</v>
      </c>
    </row>
    <row r="30" spans="1:7" ht="16.2" thickBot="1" x14ac:dyDescent="0.35">
      <c r="A30" s="115" t="s">
        <v>35</v>
      </c>
      <c r="B30" s="115" t="s">
        <v>476</v>
      </c>
      <c r="C30" s="116">
        <v>340</v>
      </c>
      <c r="D30" s="116">
        <v>1150</v>
      </c>
      <c r="E30" s="147">
        <f t="shared" si="0"/>
        <v>391000</v>
      </c>
      <c r="F30" s="149"/>
      <c r="G30" s="151">
        <f>Table3[[#This Row],[ORDERED]]*Table3[[#This Row],[UNIT COST/rwf]]</f>
        <v>0</v>
      </c>
    </row>
    <row r="31" spans="1:7" ht="16.2" thickBot="1" x14ac:dyDescent="0.35">
      <c r="A31" s="115" t="s">
        <v>15</v>
      </c>
      <c r="B31" s="115" t="s">
        <v>69</v>
      </c>
      <c r="C31" s="116">
        <v>18</v>
      </c>
      <c r="D31" s="116">
        <v>21186.44</v>
      </c>
      <c r="E31" s="147">
        <f t="shared" si="0"/>
        <v>381355.92</v>
      </c>
      <c r="F31" s="149">
        <v>8</v>
      </c>
      <c r="G31" s="151">
        <f>Table3[[#This Row],[ORDERED]]*Table3[[#This Row],[UNIT COST/rwf]]</f>
        <v>169491.52</v>
      </c>
    </row>
    <row r="32" spans="1:7" ht="16.2" thickBot="1" x14ac:dyDescent="0.35">
      <c r="A32" s="115" t="s">
        <v>53</v>
      </c>
      <c r="B32" s="115" t="s">
        <v>69</v>
      </c>
      <c r="C32" s="116">
        <v>24</v>
      </c>
      <c r="D32" s="116">
        <v>15000</v>
      </c>
      <c r="E32" s="147">
        <f t="shared" si="0"/>
        <v>360000</v>
      </c>
      <c r="F32" s="149">
        <v>24</v>
      </c>
      <c r="G32" s="151">
        <f>Table3[[#This Row],[ORDERED]]*Table3[[#This Row],[UNIT COST/rwf]]</f>
        <v>360000</v>
      </c>
    </row>
    <row r="33" spans="1:7" ht="16.2" thickBot="1" x14ac:dyDescent="0.35">
      <c r="A33" s="115" t="s">
        <v>56</v>
      </c>
      <c r="B33" s="115" t="s">
        <v>69</v>
      </c>
      <c r="C33" s="116">
        <v>15</v>
      </c>
      <c r="D33" s="116">
        <v>23728.81</v>
      </c>
      <c r="E33" s="147">
        <f t="shared" si="0"/>
        <v>355932.15</v>
      </c>
      <c r="F33" s="149"/>
      <c r="G33" s="151">
        <f>Table3[[#This Row],[ORDERED]]*Table3[[#This Row],[UNIT COST/rwf]]</f>
        <v>0</v>
      </c>
    </row>
    <row r="34" spans="1:7" ht="16.2" thickBot="1" x14ac:dyDescent="0.35">
      <c r="A34" s="115" t="s">
        <v>20</v>
      </c>
      <c r="B34" s="115" t="s">
        <v>478</v>
      </c>
      <c r="C34" s="116">
        <v>162</v>
      </c>
      <c r="D34" s="116">
        <v>1600</v>
      </c>
      <c r="E34" s="147">
        <f t="shared" si="0"/>
        <v>259200</v>
      </c>
      <c r="F34" s="149"/>
      <c r="G34" s="151">
        <f>Table3[[#This Row],[ORDERED]]*Table3[[#This Row],[UNIT COST/rwf]]</f>
        <v>0</v>
      </c>
    </row>
    <row r="35" spans="1:7" ht="16.2" thickBot="1" x14ac:dyDescent="0.35">
      <c r="A35" s="115" t="s">
        <v>468</v>
      </c>
      <c r="B35" s="115" t="s">
        <v>69</v>
      </c>
      <c r="C35" s="116">
        <v>412</v>
      </c>
      <c r="D35" s="116">
        <v>431.05099999999999</v>
      </c>
      <c r="E35" s="147">
        <f t="shared" ref="E35:E65" si="1">D35*C35</f>
        <v>177593.01199999999</v>
      </c>
      <c r="F35" s="149"/>
      <c r="G35" s="151">
        <f>Table3[[#This Row],[ORDERED]]*Table3[[#This Row],[UNIT COST/rwf]]</f>
        <v>0</v>
      </c>
    </row>
    <row r="36" spans="1:7" ht="16.2" thickBot="1" x14ac:dyDescent="0.35">
      <c r="A36" s="115" t="s">
        <v>61</v>
      </c>
      <c r="B36" s="115" t="s">
        <v>478</v>
      </c>
      <c r="C36" s="116">
        <v>120</v>
      </c>
      <c r="D36" s="116">
        <v>1457.68</v>
      </c>
      <c r="E36" s="147">
        <f t="shared" si="1"/>
        <v>174921.60000000001</v>
      </c>
      <c r="F36" s="149"/>
      <c r="G36" s="151">
        <f>Table3[[#This Row],[ORDERED]]*Table3[[#This Row],[UNIT COST/rwf]]</f>
        <v>0</v>
      </c>
    </row>
    <row r="37" spans="1:7" ht="16.2" thickBot="1" x14ac:dyDescent="0.35">
      <c r="A37" s="115" t="s">
        <v>16</v>
      </c>
      <c r="B37" s="115" t="s">
        <v>69</v>
      </c>
      <c r="C37" s="116">
        <v>696</v>
      </c>
      <c r="D37" s="116">
        <v>250</v>
      </c>
      <c r="E37" s="147">
        <f t="shared" si="1"/>
        <v>174000</v>
      </c>
      <c r="F37" s="149"/>
      <c r="G37" s="151">
        <f>Table3[[#This Row],[ORDERED]]*Table3[[#This Row],[UNIT COST/rwf]]</f>
        <v>0</v>
      </c>
    </row>
    <row r="38" spans="1:7" ht="16.2" thickBot="1" x14ac:dyDescent="0.35">
      <c r="A38" s="115" t="s">
        <v>25</v>
      </c>
      <c r="B38" s="115" t="s">
        <v>476</v>
      </c>
      <c r="C38" s="116">
        <v>21</v>
      </c>
      <c r="D38" s="116">
        <v>6500</v>
      </c>
      <c r="E38" s="147">
        <f t="shared" si="1"/>
        <v>136500</v>
      </c>
      <c r="F38" s="149"/>
      <c r="G38" s="151">
        <f>Table3[[#This Row],[ORDERED]]*Table3[[#This Row],[UNIT COST/rwf]]</f>
        <v>0</v>
      </c>
    </row>
    <row r="39" spans="1:7" ht="16.2" thickBot="1" x14ac:dyDescent="0.35">
      <c r="A39" s="115" t="s">
        <v>60</v>
      </c>
      <c r="B39" s="115" t="s">
        <v>478</v>
      </c>
      <c r="C39" s="116">
        <v>77</v>
      </c>
      <c r="D39" s="116">
        <v>1694.92</v>
      </c>
      <c r="E39" s="147">
        <f t="shared" si="1"/>
        <v>130508.84000000001</v>
      </c>
      <c r="F39" s="149"/>
      <c r="G39" s="151">
        <f>Table3[[#This Row],[ORDERED]]*Table3[[#This Row],[UNIT COST/rwf]]</f>
        <v>0</v>
      </c>
    </row>
    <row r="40" spans="1:7" ht="16.2" thickBot="1" x14ac:dyDescent="0.35">
      <c r="A40" s="115" t="s">
        <v>38</v>
      </c>
      <c r="B40" s="115" t="s">
        <v>69</v>
      </c>
      <c r="C40" s="116">
        <v>25</v>
      </c>
      <c r="D40" s="116">
        <v>4237.29</v>
      </c>
      <c r="E40" s="147">
        <f t="shared" si="1"/>
        <v>105932.25</v>
      </c>
      <c r="F40" s="149"/>
      <c r="G40" s="151">
        <f>Table3[[#This Row],[ORDERED]]*Table3[[#This Row],[UNIT COST/rwf]]</f>
        <v>0</v>
      </c>
    </row>
    <row r="41" spans="1:7" ht="16.2" thickBot="1" x14ac:dyDescent="0.35">
      <c r="A41" s="115" t="s">
        <v>7</v>
      </c>
      <c r="B41" s="115" t="s">
        <v>69</v>
      </c>
      <c r="C41" s="116">
        <v>39</v>
      </c>
      <c r="D41" s="116">
        <v>2118.64</v>
      </c>
      <c r="E41" s="147">
        <f t="shared" si="1"/>
        <v>82626.959999999992</v>
      </c>
      <c r="F41" s="149"/>
      <c r="G41" s="151">
        <f>Table3[[#This Row],[ORDERED]]*Table3[[#This Row],[UNIT COST/rwf]]</f>
        <v>0</v>
      </c>
    </row>
    <row r="42" spans="1:7" ht="16.2" thickBot="1" x14ac:dyDescent="0.35">
      <c r="A42" s="115" t="s">
        <v>24</v>
      </c>
      <c r="B42" s="115" t="s">
        <v>69</v>
      </c>
      <c r="C42" s="116">
        <v>24</v>
      </c>
      <c r="D42" s="116">
        <v>3000</v>
      </c>
      <c r="E42" s="147">
        <f t="shared" si="1"/>
        <v>72000</v>
      </c>
      <c r="F42" s="149"/>
      <c r="G42" s="151">
        <f>Table3[[#This Row],[ORDERED]]*Table3[[#This Row],[UNIT COST/rwf]]</f>
        <v>0</v>
      </c>
    </row>
    <row r="43" spans="1:7" ht="16.2" thickBot="1" x14ac:dyDescent="0.35">
      <c r="A43" s="115" t="s">
        <v>54</v>
      </c>
      <c r="B43" s="115" t="s">
        <v>69</v>
      </c>
      <c r="C43" s="116">
        <v>155</v>
      </c>
      <c r="D43" s="116">
        <v>423.73</v>
      </c>
      <c r="E43" s="147">
        <f t="shared" si="1"/>
        <v>65678.150000000009</v>
      </c>
      <c r="F43" s="149"/>
      <c r="G43" s="151">
        <f>Table3[[#This Row],[ORDERED]]*Table3[[#This Row],[UNIT COST/rwf]]</f>
        <v>0</v>
      </c>
    </row>
    <row r="44" spans="1:7" ht="16.2" thickBot="1" x14ac:dyDescent="0.35">
      <c r="A44" s="115" t="s">
        <v>44</v>
      </c>
      <c r="B44" s="115" t="s">
        <v>69</v>
      </c>
      <c r="C44" s="116">
        <v>16</v>
      </c>
      <c r="D44" s="116">
        <v>4051</v>
      </c>
      <c r="E44" s="147">
        <f t="shared" si="1"/>
        <v>64816</v>
      </c>
      <c r="F44" s="149"/>
      <c r="G44" s="151">
        <f>Table3[[#This Row],[ORDERED]]*Table3[[#This Row],[UNIT COST/rwf]]</f>
        <v>0</v>
      </c>
    </row>
    <row r="45" spans="1:7" ht="16.2" thickBot="1" x14ac:dyDescent="0.35">
      <c r="A45" s="115" t="s">
        <v>23</v>
      </c>
      <c r="B45" s="115" t="s">
        <v>69</v>
      </c>
      <c r="C45" s="116">
        <v>49</v>
      </c>
      <c r="D45" s="116">
        <v>1271.19</v>
      </c>
      <c r="E45" s="147">
        <f t="shared" si="1"/>
        <v>62288.310000000005</v>
      </c>
      <c r="F45" s="149"/>
      <c r="G45" s="151">
        <f>Table3[[#This Row],[ORDERED]]*Table3[[#This Row],[UNIT COST/rwf]]</f>
        <v>0</v>
      </c>
    </row>
    <row r="46" spans="1:7" ht="16.2" thickBot="1" x14ac:dyDescent="0.35">
      <c r="A46" s="115" t="s">
        <v>18</v>
      </c>
      <c r="B46" s="115" t="s">
        <v>69</v>
      </c>
      <c r="C46" s="116">
        <v>11</v>
      </c>
      <c r="D46" s="116">
        <v>2881.36</v>
      </c>
      <c r="E46" s="147">
        <f t="shared" si="1"/>
        <v>31694.960000000003</v>
      </c>
      <c r="F46" s="149"/>
      <c r="G46" s="151">
        <f>Table3[[#This Row],[ORDERED]]*Table3[[#This Row],[UNIT COST/rwf]]</f>
        <v>0</v>
      </c>
    </row>
    <row r="47" spans="1:7" ht="16.2" thickBot="1" x14ac:dyDescent="0.35">
      <c r="A47" s="115" t="s">
        <v>22</v>
      </c>
      <c r="B47" s="115" t="s">
        <v>69</v>
      </c>
      <c r="C47" s="116">
        <v>210</v>
      </c>
      <c r="D47" s="116">
        <v>147.49</v>
      </c>
      <c r="E47" s="147">
        <f t="shared" si="1"/>
        <v>30972.9</v>
      </c>
      <c r="F47" s="149"/>
      <c r="G47" s="151">
        <f>Table3[[#This Row],[ORDERED]]*Table3[[#This Row],[UNIT COST/rwf]]</f>
        <v>0</v>
      </c>
    </row>
    <row r="48" spans="1:7" ht="16.2" thickBot="1" x14ac:dyDescent="0.35">
      <c r="A48" s="115" t="s">
        <v>64</v>
      </c>
      <c r="B48" s="115" t="s">
        <v>69</v>
      </c>
      <c r="C48" s="116">
        <v>9</v>
      </c>
      <c r="D48" s="116">
        <v>1694.42</v>
      </c>
      <c r="E48" s="147">
        <f t="shared" si="1"/>
        <v>15249.78</v>
      </c>
      <c r="F48" s="149"/>
      <c r="G48" s="151">
        <f>Table3[[#This Row],[ORDERED]]*Table3[[#This Row],[UNIT COST/rwf]]</f>
        <v>0</v>
      </c>
    </row>
    <row r="49" spans="1:7" ht="16.2" hidden="1" thickBot="1" x14ac:dyDescent="0.35">
      <c r="A49" s="115" t="s">
        <v>463</v>
      </c>
      <c r="B49" s="115" t="s">
        <v>69</v>
      </c>
      <c r="C49" s="116">
        <v>0</v>
      </c>
      <c r="D49" s="116">
        <v>83608.31</v>
      </c>
      <c r="E49" s="147">
        <f t="shared" si="1"/>
        <v>0</v>
      </c>
      <c r="F49" s="149"/>
      <c r="G49" s="151">
        <f>Table3[[#This Row],[ORDERED]]*Table3[[#This Row],[UNIT COST/rwf]]</f>
        <v>0</v>
      </c>
    </row>
    <row r="50" spans="1:7" ht="16.2" hidden="1" thickBot="1" x14ac:dyDescent="0.35">
      <c r="A50" s="115" t="s">
        <v>470</v>
      </c>
      <c r="B50" s="115" t="s">
        <v>69</v>
      </c>
      <c r="C50" s="116">
        <v>0</v>
      </c>
      <c r="D50" s="116">
        <v>1644479.23</v>
      </c>
      <c r="E50" s="147">
        <f t="shared" si="1"/>
        <v>0</v>
      </c>
      <c r="F50" s="149"/>
      <c r="G50" s="151">
        <f>Table3[[#This Row],[ORDERED]]*Table3[[#This Row],[UNIT COST/rwf]]</f>
        <v>0</v>
      </c>
    </row>
    <row r="51" spans="1:7" ht="16.2" hidden="1" thickBot="1" x14ac:dyDescent="0.35">
      <c r="A51" s="115" t="s">
        <v>465</v>
      </c>
      <c r="B51" s="115" t="s">
        <v>69</v>
      </c>
      <c r="C51" s="116">
        <v>0</v>
      </c>
      <c r="D51" s="116">
        <v>69559.328699999998</v>
      </c>
      <c r="E51" s="147">
        <f t="shared" si="1"/>
        <v>0</v>
      </c>
      <c r="F51" s="149"/>
      <c r="G51" s="151">
        <f>Table3[[#This Row],[ORDERED]]*Table3[[#This Row],[UNIT COST/rwf]]</f>
        <v>0</v>
      </c>
    </row>
    <row r="52" spans="1:7" ht="16.2" hidden="1" thickBot="1" x14ac:dyDescent="0.35">
      <c r="A52" s="115" t="s">
        <v>464</v>
      </c>
      <c r="B52" s="115" t="s">
        <v>69</v>
      </c>
      <c r="C52" s="116">
        <v>0</v>
      </c>
      <c r="D52" s="116">
        <v>53119.846400000002</v>
      </c>
      <c r="E52" s="147">
        <f t="shared" si="1"/>
        <v>0</v>
      </c>
      <c r="F52" s="149"/>
      <c r="G52" s="151">
        <f>Table3[[#This Row],[ORDERED]]*Table3[[#This Row],[UNIT COST/rwf]]</f>
        <v>0</v>
      </c>
    </row>
    <row r="53" spans="1:7" ht="16.2" hidden="1" thickBot="1" x14ac:dyDescent="0.35">
      <c r="A53" s="115" t="s">
        <v>4</v>
      </c>
      <c r="B53" s="115" t="s">
        <v>477</v>
      </c>
      <c r="C53" s="116">
        <v>0</v>
      </c>
      <c r="D53" s="116">
        <v>57055.56</v>
      </c>
      <c r="E53" s="147">
        <f t="shared" si="1"/>
        <v>0</v>
      </c>
      <c r="F53" s="149"/>
      <c r="G53" s="151">
        <f>Table3[[#This Row],[ORDERED]]*Table3[[#This Row],[UNIT COST/rwf]]</f>
        <v>0</v>
      </c>
    </row>
    <row r="54" spans="1:7" ht="16.2" hidden="1" thickBot="1" x14ac:dyDescent="0.35">
      <c r="A54" s="115" t="s">
        <v>458</v>
      </c>
      <c r="B54" s="115" t="s">
        <v>69</v>
      </c>
      <c r="C54" s="116">
        <v>0</v>
      </c>
      <c r="D54" s="116">
        <v>392856.23839999997</v>
      </c>
      <c r="E54" s="147">
        <f t="shared" si="1"/>
        <v>0</v>
      </c>
      <c r="F54" s="149"/>
      <c r="G54" s="151">
        <f>Table3[[#This Row],[ORDERED]]*Table3[[#This Row],[UNIT COST/rwf]]</f>
        <v>0</v>
      </c>
    </row>
    <row r="55" spans="1:7" ht="16.2" hidden="1" thickBot="1" x14ac:dyDescent="0.35">
      <c r="A55" s="115" t="s">
        <v>471</v>
      </c>
      <c r="B55" s="115" t="s">
        <v>69</v>
      </c>
      <c r="C55" s="116">
        <v>0</v>
      </c>
      <c r="D55" s="116">
        <v>421017.97</v>
      </c>
      <c r="E55" s="147">
        <f t="shared" si="1"/>
        <v>0</v>
      </c>
      <c r="F55" s="149"/>
      <c r="G55" s="151">
        <f>Table3[[#This Row],[ORDERED]]*Table3[[#This Row],[UNIT COST/rwf]]</f>
        <v>0</v>
      </c>
    </row>
    <row r="56" spans="1:7" ht="16.2" hidden="1" thickBot="1" x14ac:dyDescent="0.35">
      <c r="A56" s="115" t="s">
        <v>0</v>
      </c>
      <c r="B56" s="115" t="s">
        <v>476</v>
      </c>
      <c r="C56" s="116">
        <v>0</v>
      </c>
      <c r="D56" s="116">
        <v>11016.95</v>
      </c>
      <c r="E56" s="147">
        <f t="shared" si="1"/>
        <v>0</v>
      </c>
      <c r="F56" s="149"/>
      <c r="G56" s="151">
        <f>Table3[[#This Row],[ORDERED]]*Table3[[#This Row],[UNIT COST/rwf]]</f>
        <v>0</v>
      </c>
    </row>
    <row r="57" spans="1:7" ht="16.2" hidden="1" thickBot="1" x14ac:dyDescent="0.35">
      <c r="A57" s="115" t="s">
        <v>3</v>
      </c>
      <c r="B57" s="115" t="s">
        <v>69</v>
      </c>
      <c r="C57" s="116">
        <v>0</v>
      </c>
      <c r="D57" s="116">
        <v>27157.360000000001</v>
      </c>
      <c r="E57" s="147">
        <f t="shared" si="1"/>
        <v>0</v>
      </c>
      <c r="F57" s="149"/>
      <c r="G57" s="151">
        <f>Table3[[#This Row],[ORDERED]]*Table3[[#This Row],[UNIT COST/rwf]]</f>
        <v>0</v>
      </c>
    </row>
    <row r="58" spans="1:7" ht="16.2" hidden="1" thickBot="1" x14ac:dyDescent="0.35">
      <c r="A58" s="115" t="s">
        <v>6</v>
      </c>
      <c r="B58" s="115" t="s">
        <v>69</v>
      </c>
      <c r="C58" s="116">
        <v>0</v>
      </c>
      <c r="D58" s="116">
        <v>8366.58</v>
      </c>
      <c r="E58" s="147">
        <f t="shared" si="1"/>
        <v>0</v>
      </c>
      <c r="F58" s="149"/>
      <c r="G58" s="151">
        <f>Table3[[#This Row],[ORDERED]]*Table3[[#This Row],[UNIT COST/rwf]]</f>
        <v>0</v>
      </c>
    </row>
    <row r="59" spans="1:7" ht="16.2" hidden="1" thickBot="1" x14ac:dyDescent="0.35">
      <c r="A59" s="115" t="s">
        <v>462</v>
      </c>
      <c r="B59" s="115" t="s">
        <v>69</v>
      </c>
      <c r="C59" s="116">
        <v>0</v>
      </c>
      <c r="D59" s="116">
        <v>38300.288999999997</v>
      </c>
      <c r="E59" s="147">
        <f t="shared" si="1"/>
        <v>0</v>
      </c>
      <c r="F59" s="149"/>
      <c r="G59" s="151">
        <f>Table3[[#This Row],[ORDERED]]*Table3[[#This Row],[UNIT COST/rwf]]</f>
        <v>0</v>
      </c>
    </row>
    <row r="60" spans="1:7" ht="16.2" hidden="1" thickBot="1" x14ac:dyDescent="0.35">
      <c r="A60" s="115" t="s">
        <v>466</v>
      </c>
      <c r="B60" s="115" t="s">
        <v>69</v>
      </c>
      <c r="C60" s="116">
        <v>0</v>
      </c>
      <c r="D60" s="116">
        <v>9856.6080999999995</v>
      </c>
      <c r="E60" s="147">
        <f t="shared" si="1"/>
        <v>0</v>
      </c>
      <c r="F60" s="149"/>
      <c r="G60" s="151">
        <f>Table3[[#This Row],[ORDERED]]*Table3[[#This Row],[UNIT COST/rwf]]</f>
        <v>0</v>
      </c>
    </row>
    <row r="61" spans="1:7" ht="16.2" hidden="1" thickBot="1" x14ac:dyDescent="0.35">
      <c r="A61" s="115" t="s">
        <v>469</v>
      </c>
      <c r="B61" s="115" t="s">
        <v>69</v>
      </c>
      <c r="C61" s="116">
        <v>0</v>
      </c>
      <c r="D61" s="116">
        <v>24325.642400000001</v>
      </c>
      <c r="E61" s="147">
        <f t="shared" si="1"/>
        <v>0</v>
      </c>
      <c r="F61" s="149"/>
      <c r="G61" s="151">
        <f>Table3[[#This Row],[ORDERED]]*Table3[[#This Row],[UNIT COST/rwf]]</f>
        <v>0</v>
      </c>
    </row>
    <row r="62" spans="1:7" ht="16.2" thickBot="1" x14ac:dyDescent="0.35">
      <c r="A62" s="115" t="s">
        <v>40</v>
      </c>
      <c r="B62" s="115" t="s">
        <v>69</v>
      </c>
      <c r="C62" s="116">
        <v>59</v>
      </c>
      <c r="D62" s="116"/>
      <c r="E62" s="147">
        <f t="shared" si="1"/>
        <v>0</v>
      </c>
      <c r="F62" s="149"/>
      <c r="G62" s="151">
        <f>Table3[[#This Row],[ORDERED]]*Table3[[#This Row],[UNIT COST/rwf]]</f>
        <v>0</v>
      </c>
    </row>
    <row r="63" spans="1:7" ht="16.2" thickBot="1" x14ac:dyDescent="0.35">
      <c r="A63" s="115" t="s">
        <v>39</v>
      </c>
      <c r="B63" s="115" t="s">
        <v>69</v>
      </c>
      <c r="C63" s="116">
        <v>56</v>
      </c>
      <c r="D63" s="116"/>
      <c r="E63" s="147">
        <f t="shared" si="1"/>
        <v>0</v>
      </c>
      <c r="F63" s="149"/>
      <c r="G63" s="151">
        <f>Table3[[#This Row],[ORDERED]]*Table3[[#This Row],[UNIT COST/rwf]]</f>
        <v>0</v>
      </c>
    </row>
    <row r="64" spans="1:7" ht="16.2" hidden="1" thickBot="1" x14ac:dyDescent="0.35">
      <c r="A64" s="115" t="s">
        <v>42</v>
      </c>
      <c r="B64" s="115" t="s">
        <v>69</v>
      </c>
      <c r="C64" s="116">
        <v>0</v>
      </c>
      <c r="D64" s="116">
        <v>50847.46</v>
      </c>
      <c r="E64" s="147">
        <f t="shared" si="1"/>
        <v>0</v>
      </c>
      <c r="F64" s="149"/>
      <c r="G64" s="151">
        <f>Table3[[#This Row],[ORDERED]]*Table3[[#This Row],[UNIT COST/rwf]]</f>
        <v>0</v>
      </c>
    </row>
    <row r="65" spans="1:8" ht="15.6" x14ac:dyDescent="0.3">
      <c r="A65" s="118" t="s">
        <v>43</v>
      </c>
      <c r="B65" s="118" t="s">
        <v>69</v>
      </c>
      <c r="C65" s="119">
        <v>15</v>
      </c>
      <c r="D65" s="119"/>
      <c r="E65" s="148">
        <f t="shared" si="1"/>
        <v>0</v>
      </c>
      <c r="F65" s="149"/>
      <c r="G65" s="151">
        <f>Table3[[#This Row],[ORDERED]]*Table3[[#This Row],[UNIT COST/rwf]]</f>
        <v>0</v>
      </c>
    </row>
    <row r="66" spans="1:8" ht="16.2" thickBot="1" x14ac:dyDescent="0.35">
      <c r="A66" s="152" t="s">
        <v>508</v>
      </c>
      <c r="B66" s="153" t="s">
        <v>247</v>
      </c>
      <c r="C66" s="154" t="s">
        <v>518</v>
      </c>
      <c r="D66" s="155" t="s">
        <v>514</v>
      </c>
      <c r="E66" s="156">
        <f>Table3[[#Totals],[UNIT COST/rwf]]*Table3[[#Totals],[QTY]]</f>
        <v>8957880</v>
      </c>
      <c r="F66" s="157"/>
      <c r="G66" s="133">
        <f>Table3[[#Totals],[ORDERED]]*Table3[[#Totals],[UNIT COST/rwf]]</f>
        <v>0</v>
      </c>
    </row>
    <row r="67" spans="1:8" ht="16.2" thickBot="1" x14ac:dyDescent="0.35">
      <c r="A67" s="123"/>
      <c r="B67" s="123"/>
      <c r="C67" s="133"/>
      <c r="D67" s="133"/>
      <c r="E67" s="133"/>
      <c r="G67" s="160">
        <f>SUBTOTAL(9,Table3[[#Data],[#Totals],[COST]])</f>
        <v>24228947.920000002</v>
      </c>
      <c r="H67" s="124"/>
    </row>
    <row r="68" spans="1:8" ht="16.2" thickBot="1" x14ac:dyDescent="0.35">
      <c r="A68" s="176" t="s">
        <v>502</v>
      </c>
      <c r="B68" s="126" t="s">
        <v>48</v>
      </c>
      <c r="C68" s="135" t="s">
        <v>490</v>
      </c>
      <c r="D68" s="136" t="s">
        <v>513</v>
      </c>
      <c r="E68" s="137"/>
    </row>
    <row r="69" spans="1:8" ht="15.6" x14ac:dyDescent="0.3">
      <c r="A69" s="176"/>
      <c r="B69" s="127" t="s">
        <v>247</v>
      </c>
      <c r="C69" s="138">
        <v>800</v>
      </c>
      <c r="D69" s="139">
        <v>6480</v>
      </c>
      <c r="E69" s="140">
        <f>D69*C69</f>
        <v>5184000</v>
      </c>
    </row>
    <row r="70" spans="1:8" ht="15.6" x14ac:dyDescent="0.3">
      <c r="A70" s="128" t="s">
        <v>503</v>
      </c>
      <c r="B70" s="127" t="s">
        <v>247</v>
      </c>
      <c r="C70" s="134">
        <v>300</v>
      </c>
      <c r="D70" s="141">
        <v>432</v>
      </c>
      <c r="E70" s="140">
        <f t="shared" ref="E70:E78" si="2">D70*C70</f>
        <v>129600</v>
      </c>
    </row>
    <row r="71" spans="1:8" ht="16.2" thickBot="1" x14ac:dyDescent="0.35">
      <c r="A71" s="125" t="s">
        <v>504</v>
      </c>
      <c r="B71" s="127" t="s">
        <v>247</v>
      </c>
      <c r="C71" s="134">
        <v>300</v>
      </c>
      <c r="D71" s="142">
        <v>2880</v>
      </c>
      <c r="E71" s="140">
        <f t="shared" si="2"/>
        <v>864000</v>
      </c>
    </row>
    <row r="72" spans="1:8" ht="16.2" thickBot="1" x14ac:dyDescent="0.35">
      <c r="A72" s="125" t="s">
        <v>505</v>
      </c>
      <c r="B72" s="127" t="s">
        <v>247</v>
      </c>
      <c r="C72" s="134">
        <v>1000</v>
      </c>
      <c r="D72" s="142">
        <v>144</v>
      </c>
      <c r="E72" s="140">
        <f t="shared" si="2"/>
        <v>144000</v>
      </c>
    </row>
    <row r="73" spans="1:8" ht="16.2" thickBot="1" x14ac:dyDescent="0.35">
      <c r="A73" s="125" t="s">
        <v>506</v>
      </c>
      <c r="B73" s="127" t="s">
        <v>247</v>
      </c>
      <c r="C73" s="134">
        <v>500</v>
      </c>
      <c r="D73" s="142">
        <v>720</v>
      </c>
      <c r="E73" s="140">
        <f t="shared" si="2"/>
        <v>360000</v>
      </c>
    </row>
    <row r="74" spans="1:8" ht="16.2" thickBot="1" x14ac:dyDescent="0.35">
      <c r="A74" s="129" t="s">
        <v>507</v>
      </c>
      <c r="B74" s="127" t="s">
        <v>247</v>
      </c>
      <c r="C74" s="143">
        <v>500</v>
      </c>
      <c r="D74" s="142">
        <v>4320</v>
      </c>
      <c r="E74" s="140">
        <f t="shared" si="2"/>
        <v>2160000</v>
      </c>
    </row>
    <row r="75" spans="1:8" ht="16.2" thickBot="1" x14ac:dyDescent="0.35">
      <c r="A75" s="125" t="s">
        <v>509</v>
      </c>
      <c r="B75" s="127" t="s">
        <v>247</v>
      </c>
      <c r="C75" s="134">
        <v>0</v>
      </c>
      <c r="D75" s="142">
        <v>36820.800000000003</v>
      </c>
      <c r="E75" s="140">
        <f t="shared" si="2"/>
        <v>0</v>
      </c>
    </row>
    <row r="76" spans="1:8" ht="16.2" thickBot="1" x14ac:dyDescent="0.35">
      <c r="A76" s="125" t="s">
        <v>510</v>
      </c>
      <c r="B76" s="127" t="s">
        <v>247</v>
      </c>
      <c r="C76" s="134">
        <v>30</v>
      </c>
      <c r="D76" s="142">
        <v>17913.599999999999</v>
      </c>
      <c r="E76" s="132">
        <f t="shared" si="2"/>
        <v>537408</v>
      </c>
    </row>
    <row r="77" spans="1:8" ht="16.2" thickBot="1" x14ac:dyDescent="0.35">
      <c r="A77" s="125" t="s">
        <v>511</v>
      </c>
      <c r="B77" s="127" t="s">
        <v>247</v>
      </c>
      <c r="C77" s="134">
        <v>200</v>
      </c>
      <c r="D77" s="142">
        <v>2476.8000000000002</v>
      </c>
      <c r="E77" s="132">
        <f t="shared" si="2"/>
        <v>495360.00000000006</v>
      </c>
    </row>
    <row r="78" spans="1:8" ht="16.2" thickBot="1" x14ac:dyDescent="0.35">
      <c r="A78" s="125" t="s">
        <v>512</v>
      </c>
      <c r="B78" s="127" t="s">
        <v>247</v>
      </c>
      <c r="C78" s="144">
        <v>100</v>
      </c>
      <c r="D78" s="142">
        <v>1987.2</v>
      </c>
      <c r="E78" s="145">
        <f t="shared" si="2"/>
        <v>198720</v>
      </c>
    </row>
    <row r="79" spans="1:8" ht="15.6" x14ac:dyDescent="0.3">
      <c r="A79" s="123"/>
      <c r="B79" s="123"/>
      <c r="C79" s="123"/>
      <c r="D79" s="123"/>
      <c r="E79" s="164">
        <f>SUBTOTAL(9,E3:E78)</f>
        <v>99002140.617000028</v>
      </c>
    </row>
  </sheetData>
  <mergeCells count="1">
    <mergeCell ref="A68:A69"/>
  </mergeCells>
  <conditionalFormatting sqref="A3:A56">
    <cfRule type="duplicateValues" dxfId="6" priority="274"/>
    <cfRule type="duplicateValues" dxfId="5" priority="275"/>
    <cfRule type="duplicateValues" dxfId="4" priority="276"/>
    <cfRule type="duplicateValues" dxfId="3" priority="277"/>
    <cfRule type="duplicateValues" dxfId="2" priority="278"/>
  </conditionalFormatting>
  <conditionalFormatting sqref="A3:A58">
    <cfRule type="duplicateValues" dxfId="1" priority="272"/>
  </conditionalFormatting>
  <conditionalFormatting sqref="A3:A64">
    <cfRule type="duplicateValues" dxfId="0" priority="270"/>
  </conditionalFormatting>
  <pageMargins left="0.7" right="0.7" top="0.75" bottom="0.75" header="0.3" footer="0.3"/>
  <pageSetup paperSize="9" scale="50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J71"/>
  <sheetViews>
    <sheetView topLeftCell="A50" workbookViewId="0">
      <selection activeCell="F71" sqref="F71"/>
    </sheetView>
  </sheetViews>
  <sheetFormatPr defaultRowHeight="14.4" x14ac:dyDescent="0.3"/>
  <cols>
    <col min="1" max="1" width="44.21875" bestFit="1" customWidth="1"/>
    <col min="2" max="2" width="41.6640625" bestFit="1" customWidth="1"/>
    <col min="3" max="4" width="12.33203125" customWidth="1"/>
    <col min="5" max="5" width="18.44140625" customWidth="1"/>
    <col min="6" max="6" width="22.5546875" customWidth="1"/>
    <col min="7" max="7" width="15" customWidth="1"/>
    <col min="10" max="10" width="14.6640625" bestFit="1" customWidth="1"/>
  </cols>
  <sheetData>
    <row r="2" spans="1:7" ht="18.600000000000001" thickBot="1" x14ac:dyDescent="0.4">
      <c r="A2" s="37"/>
      <c r="B2" s="38" t="s">
        <v>239</v>
      </c>
      <c r="C2" s="37"/>
      <c r="D2" s="39"/>
      <c r="E2" s="40"/>
      <c r="F2" s="28"/>
      <c r="G2" s="33"/>
    </row>
    <row r="3" spans="1:7" ht="18.600000000000001" thickBot="1" x14ac:dyDescent="0.4">
      <c r="A3" s="41" t="s">
        <v>484</v>
      </c>
      <c r="B3" s="42" t="s">
        <v>334</v>
      </c>
      <c r="C3" s="43" t="s">
        <v>234</v>
      </c>
      <c r="D3" s="43" t="s">
        <v>485</v>
      </c>
      <c r="E3" s="43" t="s">
        <v>498</v>
      </c>
      <c r="F3" s="88" t="s">
        <v>499</v>
      </c>
      <c r="G3" s="88" t="s">
        <v>488</v>
      </c>
    </row>
    <row r="4" spans="1:7" ht="18.600000000000001" thickBot="1" x14ac:dyDescent="0.4">
      <c r="A4" s="47" t="s">
        <v>268</v>
      </c>
      <c r="B4" s="47" t="s">
        <v>269</v>
      </c>
      <c r="C4" s="48" t="s">
        <v>73</v>
      </c>
      <c r="D4" s="71">
        <v>3</v>
      </c>
      <c r="E4" s="71">
        <v>355932</v>
      </c>
      <c r="F4" s="71">
        <f t="shared" ref="F4:F35" si="0">E4*D4</f>
        <v>1067796</v>
      </c>
      <c r="G4" s="130"/>
    </row>
    <row r="5" spans="1:7" ht="18.600000000000001" thickBot="1" x14ac:dyDescent="0.4">
      <c r="A5" s="91" t="s">
        <v>249</v>
      </c>
      <c r="B5" s="91" t="s">
        <v>250</v>
      </c>
      <c r="C5" s="92" t="s">
        <v>73</v>
      </c>
      <c r="D5" s="93">
        <v>75</v>
      </c>
      <c r="E5" s="93">
        <v>5078</v>
      </c>
      <c r="F5" s="93">
        <f t="shared" si="0"/>
        <v>380850</v>
      </c>
      <c r="G5" s="93"/>
    </row>
    <row r="6" spans="1:7" ht="18.600000000000001" thickBot="1" x14ac:dyDescent="0.4">
      <c r="A6" s="47" t="s">
        <v>483</v>
      </c>
      <c r="B6" s="47"/>
      <c r="C6" s="48" t="s">
        <v>73</v>
      </c>
      <c r="D6" s="71">
        <v>2</v>
      </c>
      <c r="E6" s="71">
        <v>200000</v>
      </c>
      <c r="F6" s="71">
        <f t="shared" si="0"/>
        <v>400000</v>
      </c>
      <c r="G6" s="71"/>
    </row>
    <row r="7" spans="1:7" ht="18.600000000000001" hidden="1" thickBot="1" x14ac:dyDescent="0.4">
      <c r="A7" s="47" t="s">
        <v>270</v>
      </c>
      <c r="B7" s="47" t="s">
        <v>271</v>
      </c>
      <c r="C7" s="48" t="s">
        <v>73</v>
      </c>
      <c r="D7" s="71">
        <v>0</v>
      </c>
      <c r="E7" s="71">
        <v>265536</v>
      </c>
      <c r="F7" s="71">
        <f t="shared" si="0"/>
        <v>0</v>
      </c>
      <c r="G7" s="71"/>
    </row>
    <row r="8" spans="1:7" ht="18.600000000000001" hidden="1" thickBot="1" x14ac:dyDescent="0.4">
      <c r="A8" s="47" t="s">
        <v>263</v>
      </c>
      <c r="B8" s="47" t="s">
        <v>264</v>
      </c>
      <c r="C8" s="48" t="s">
        <v>73</v>
      </c>
      <c r="D8" s="71">
        <v>0</v>
      </c>
      <c r="E8" s="71">
        <v>518783</v>
      </c>
      <c r="F8" s="71">
        <f t="shared" si="0"/>
        <v>0</v>
      </c>
      <c r="G8" s="71" t="s">
        <v>487</v>
      </c>
    </row>
    <row r="9" spans="1:7" ht="18.600000000000001" thickBot="1" x14ac:dyDescent="0.4">
      <c r="A9" s="47" t="s">
        <v>286</v>
      </c>
      <c r="B9" s="47" t="s">
        <v>287</v>
      </c>
      <c r="C9" s="48" t="s">
        <v>73</v>
      </c>
      <c r="D9" s="71">
        <v>6</v>
      </c>
      <c r="E9" s="71">
        <v>55084</v>
      </c>
      <c r="F9" s="71">
        <f t="shared" si="0"/>
        <v>330504</v>
      </c>
      <c r="G9" s="71"/>
    </row>
    <row r="10" spans="1:7" ht="18.600000000000001" thickBot="1" x14ac:dyDescent="0.4">
      <c r="A10" s="47" t="s">
        <v>284</v>
      </c>
      <c r="B10" s="50" t="s">
        <v>285</v>
      </c>
      <c r="C10" s="48" t="s">
        <v>73</v>
      </c>
      <c r="D10" s="71">
        <v>2</v>
      </c>
      <c r="E10" s="71">
        <v>84745</v>
      </c>
      <c r="F10" s="71">
        <f t="shared" si="0"/>
        <v>169490</v>
      </c>
      <c r="G10" s="71"/>
    </row>
    <row r="11" spans="1:7" ht="18.600000000000001" thickBot="1" x14ac:dyDescent="0.4">
      <c r="A11" s="46" t="s">
        <v>281</v>
      </c>
      <c r="B11" s="46" t="s">
        <v>283</v>
      </c>
      <c r="C11" s="48" t="s">
        <v>73</v>
      </c>
      <c r="D11" s="71">
        <v>3</v>
      </c>
      <c r="E11" s="71">
        <v>42372</v>
      </c>
      <c r="F11" s="71">
        <f t="shared" si="0"/>
        <v>127116</v>
      </c>
      <c r="G11" s="71"/>
    </row>
    <row r="12" spans="1:7" ht="18.600000000000001" thickBot="1" x14ac:dyDescent="0.4">
      <c r="A12" s="47" t="s">
        <v>253</v>
      </c>
      <c r="B12" s="47" t="s">
        <v>255</v>
      </c>
      <c r="C12" s="48" t="s">
        <v>73</v>
      </c>
      <c r="D12" s="71">
        <v>100</v>
      </c>
      <c r="E12" s="71">
        <v>1694</v>
      </c>
      <c r="F12" s="71">
        <f t="shared" si="0"/>
        <v>169400</v>
      </c>
      <c r="G12" s="71"/>
    </row>
    <row r="13" spans="1:7" ht="18.600000000000001" hidden="1" thickBot="1" x14ac:dyDescent="0.4">
      <c r="A13" s="47" t="s">
        <v>266</v>
      </c>
      <c r="B13" s="47" t="s">
        <v>264</v>
      </c>
      <c r="C13" s="48" t="s">
        <v>73</v>
      </c>
      <c r="D13" s="71">
        <v>0</v>
      </c>
      <c r="E13" s="71">
        <v>55251</v>
      </c>
      <c r="F13" s="71">
        <f t="shared" si="0"/>
        <v>0</v>
      </c>
      <c r="G13" s="71"/>
    </row>
    <row r="14" spans="1:7" ht="18.600000000000001" thickBot="1" x14ac:dyDescent="0.4">
      <c r="A14" s="46" t="s">
        <v>272</v>
      </c>
      <c r="B14" s="46" t="s">
        <v>273</v>
      </c>
      <c r="C14" s="48" t="s">
        <v>73</v>
      </c>
      <c r="D14" s="71">
        <v>4</v>
      </c>
      <c r="E14" s="71">
        <v>38135</v>
      </c>
      <c r="F14" s="71">
        <f t="shared" si="0"/>
        <v>152540</v>
      </c>
      <c r="G14" s="71"/>
    </row>
    <row r="15" spans="1:7" ht="18.600000000000001" thickBot="1" x14ac:dyDescent="0.4">
      <c r="A15" s="46" t="s">
        <v>281</v>
      </c>
      <c r="B15" s="46" t="s">
        <v>282</v>
      </c>
      <c r="C15" s="48" t="s">
        <v>73</v>
      </c>
      <c r="D15" s="71">
        <v>3</v>
      </c>
      <c r="E15" s="71">
        <v>29661</v>
      </c>
      <c r="F15" s="71">
        <f t="shared" si="0"/>
        <v>88983</v>
      </c>
      <c r="G15" s="71"/>
    </row>
    <row r="16" spans="1:7" ht="18.600000000000001" thickBot="1" x14ac:dyDescent="0.4">
      <c r="A16" s="47" t="s">
        <v>251</v>
      </c>
      <c r="B16" s="47" t="s">
        <v>256</v>
      </c>
      <c r="C16" s="48" t="s">
        <v>73</v>
      </c>
      <c r="D16" s="71">
        <v>100</v>
      </c>
      <c r="E16" s="71">
        <v>1271</v>
      </c>
      <c r="F16" s="71">
        <f t="shared" si="0"/>
        <v>127100</v>
      </c>
      <c r="G16" s="71"/>
    </row>
    <row r="17" spans="1:7" ht="18.600000000000001" thickBot="1" x14ac:dyDescent="0.4">
      <c r="A17" s="46" t="s">
        <v>275</v>
      </c>
      <c r="B17" s="49" t="s">
        <v>277</v>
      </c>
      <c r="C17" s="48" t="s">
        <v>73</v>
      </c>
      <c r="D17" s="71">
        <v>2</v>
      </c>
      <c r="E17" s="71">
        <v>29661</v>
      </c>
      <c r="F17" s="71">
        <f t="shared" si="0"/>
        <v>59322</v>
      </c>
      <c r="G17" s="71"/>
    </row>
    <row r="18" spans="1:7" ht="18.600000000000001" thickBot="1" x14ac:dyDescent="0.4">
      <c r="A18" s="46" t="s">
        <v>275</v>
      </c>
      <c r="B18" s="46" t="s">
        <v>276</v>
      </c>
      <c r="C18" s="48" t="s">
        <v>73</v>
      </c>
      <c r="D18" s="71">
        <v>3</v>
      </c>
      <c r="E18" s="71">
        <v>21186</v>
      </c>
      <c r="F18" s="71">
        <f t="shared" si="0"/>
        <v>63558</v>
      </c>
      <c r="G18" s="71"/>
    </row>
    <row r="19" spans="1:7" ht="18.600000000000001" thickBot="1" x14ac:dyDescent="0.4">
      <c r="A19" s="46" t="s">
        <v>275</v>
      </c>
      <c r="B19" s="46" t="s">
        <v>278</v>
      </c>
      <c r="C19" s="48" t="s">
        <v>73</v>
      </c>
      <c r="D19" s="71">
        <v>2</v>
      </c>
      <c r="E19" s="71">
        <v>29661</v>
      </c>
      <c r="F19" s="71">
        <f t="shared" si="0"/>
        <v>59322</v>
      </c>
      <c r="G19" s="71"/>
    </row>
    <row r="20" spans="1:7" ht="18.600000000000001" thickBot="1" x14ac:dyDescent="0.4">
      <c r="A20" s="47" t="s">
        <v>253</v>
      </c>
      <c r="B20" s="47" t="s">
        <v>254</v>
      </c>
      <c r="C20" s="48" t="s">
        <v>73</v>
      </c>
      <c r="D20" s="71">
        <v>100</v>
      </c>
      <c r="E20" s="71">
        <v>847</v>
      </c>
      <c r="F20" s="71">
        <f t="shared" si="0"/>
        <v>84700</v>
      </c>
      <c r="G20" s="71"/>
    </row>
    <row r="21" spans="1:7" ht="18.600000000000001" hidden="1" thickBot="1" x14ac:dyDescent="0.4">
      <c r="A21" s="47" t="s">
        <v>265</v>
      </c>
      <c r="B21" s="47" t="s">
        <v>264</v>
      </c>
      <c r="C21" s="48" t="s">
        <v>73</v>
      </c>
      <c r="D21" s="71">
        <v>0</v>
      </c>
      <c r="E21" s="71">
        <v>21002</v>
      </c>
      <c r="F21" s="71">
        <f t="shared" si="0"/>
        <v>0</v>
      </c>
      <c r="G21" s="71" t="s">
        <v>487</v>
      </c>
    </row>
    <row r="22" spans="1:7" ht="18.600000000000001" thickBot="1" x14ac:dyDescent="0.4">
      <c r="A22" s="47" t="s">
        <v>251</v>
      </c>
      <c r="B22" s="47" t="s">
        <v>252</v>
      </c>
      <c r="C22" s="48" t="s">
        <v>73</v>
      </c>
      <c r="D22" s="71">
        <v>50</v>
      </c>
      <c r="E22" s="71">
        <v>1525</v>
      </c>
      <c r="F22" s="71">
        <f t="shared" si="0"/>
        <v>76250</v>
      </c>
      <c r="G22" s="71"/>
    </row>
    <row r="23" spans="1:7" ht="18.600000000000001" thickBot="1" x14ac:dyDescent="0.4">
      <c r="A23" s="46" t="s">
        <v>275</v>
      </c>
      <c r="B23" s="46" t="s">
        <v>279</v>
      </c>
      <c r="C23" s="48" t="s">
        <v>73</v>
      </c>
      <c r="D23" s="71">
        <v>3</v>
      </c>
      <c r="E23" s="71">
        <v>21186</v>
      </c>
      <c r="F23" s="71">
        <f t="shared" si="0"/>
        <v>63558</v>
      </c>
      <c r="G23" s="71"/>
    </row>
    <row r="24" spans="1:7" ht="18.600000000000001" thickBot="1" x14ac:dyDescent="0.4">
      <c r="A24" s="47" t="s">
        <v>259</v>
      </c>
      <c r="B24" s="47" t="s">
        <v>262</v>
      </c>
      <c r="C24" s="48" t="s">
        <v>73</v>
      </c>
      <c r="D24" s="71">
        <v>8</v>
      </c>
      <c r="E24" s="71">
        <v>7203</v>
      </c>
      <c r="F24" s="71">
        <f t="shared" si="0"/>
        <v>57624</v>
      </c>
      <c r="G24" s="71"/>
    </row>
    <row r="25" spans="1:7" ht="18.600000000000001" thickBot="1" x14ac:dyDescent="0.4">
      <c r="A25" s="47" t="s">
        <v>251</v>
      </c>
      <c r="B25" s="47" t="s">
        <v>257</v>
      </c>
      <c r="C25" s="48" t="s">
        <v>73</v>
      </c>
      <c r="D25" s="71">
        <v>20</v>
      </c>
      <c r="E25" s="71">
        <v>2542</v>
      </c>
      <c r="F25" s="71">
        <f t="shared" si="0"/>
        <v>50840</v>
      </c>
      <c r="G25" s="71"/>
    </row>
    <row r="26" spans="1:7" ht="18.600000000000001" thickBot="1" x14ac:dyDescent="0.4">
      <c r="A26" s="47" t="s">
        <v>259</v>
      </c>
      <c r="B26" s="47" t="s">
        <v>260</v>
      </c>
      <c r="C26" s="48" t="s">
        <v>73</v>
      </c>
      <c r="D26" s="71">
        <v>8</v>
      </c>
      <c r="E26" s="71">
        <v>5091</v>
      </c>
      <c r="F26" s="71">
        <f t="shared" si="0"/>
        <v>40728</v>
      </c>
      <c r="G26" s="71"/>
    </row>
    <row r="27" spans="1:7" ht="18.600000000000001" thickBot="1" x14ac:dyDescent="0.4">
      <c r="A27" s="47" t="s">
        <v>259</v>
      </c>
      <c r="B27" s="47" t="s">
        <v>261</v>
      </c>
      <c r="C27" s="48" t="s">
        <v>73</v>
      </c>
      <c r="D27" s="71">
        <v>8</v>
      </c>
      <c r="E27" s="71">
        <v>5084</v>
      </c>
      <c r="F27" s="71">
        <f t="shared" si="0"/>
        <v>40672</v>
      </c>
      <c r="G27" s="71"/>
    </row>
    <row r="28" spans="1:7" ht="18.600000000000001" thickBot="1" x14ac:dyDescent="0.4">
      <c r="A28" s="46" t="s">
        <v>272</v>
      </c>
      <c r="B28" s="46" t="s">
        <v>274</v>
      </c>
      <c r="C28" s="48" t="s">
        <v>73</v>
      </c>
      <c r="D28" s="71">
        <v>1</v>
      </c>
      <c r="E28" s="71">
        <v>38135</v>
      </c>
      <c r="F28" s="71">
        <f t="shared" si="0"/>
        <v>38135</v>
      </c>
      <c r="G28" s="71"/>
    </row>
    <row r="29" spans="1:7" ht="18.600000000000001" thickBot="1" x14ac:dyDescent="0.4">
      <c r="A29" s="47" t="s">
        <v>253</v>
      </c>
      <c r="B29" s="47" t="s">
        <v>258</v>
      </c>
      <c r="C29" s="48" t="s">
        <v>73</v>
      </c>
      <c r="D29" s="71">
        <v>50</v>
      </c>
      <c r="E29" s="71">
        <v>677</v>
      </c>
      <c r="F29" s="71">
        <f t="shared" si="0"/>
        <v>33850</v>
      </c>
      <c r="G29" s="71"/>
    </row>
    <row r="30" spans="1:7" ht="18.600000000000001" hidden="1" thickBot="1" x14ac:dyDescent="0.4">
      <c r="A30" s="47" t="s">
        <v>267</v>
      </c>
      <c r="B30" s="47" t="s">
        <v>264</v>
      </c>
      <c r="C30" s="48" t="s">
        <v>73</v>
      </c>
      <c r="D30" s="71">
        <v>0</v>
      </c>
      <c r="E30" s="71"/>
      <c r="F30" s="71">
        <f t="shared" si="0"/>
        <v>0</v>
      </c>
      <c r="G30" s="71" t="s">
        <v>487</v>
      </c>
    </row>
    <row r="31" spans="1:7" ht="18.600000000000001" thickBot="1" x14ac:dyDescent="0.4">
      <c r="A31" s="46" t="s">
        <v>275</v>
      </c>
      <c r="B31" s="46" t="s">
        <v>280</v>
      </c>
      <c r="C31" s="48" t="s">
        <v>73</v>
      </c>
      <c r="D31" s="71">
        <v>2</v>
      </c>
      <c r="E31" s="71">
        <v>35000</v>
      </c>
      <c r="F31" s="71">
        <f t="shared" si="0"/>
        <v>70000</v>
      </c>
      <c r="G31" s="71"/>
    </row>
    <row r="32" spans="1:7" ht="18.600000000000001" thickBot="1" x14ac:dyDescent="0.4">
      <c r="A32" s="47" t="s">
        <v>286</v>
      </c>
      <c r="B32" s="51">
        <v>7309</v>
      </c>
      <c r="C32" s="48" t="s">
        <v>73</v>
      </c>
      <c r="D32" s="71">
        <v>4</v>
      </c>
      <c r="E32" s="71">
        <v>65000</v>
      </c>
      <c r="F32" s="71">
        <f t="shared" si="0"/>
        <v>260000</v>
      </c>
      <c r="G32" s="71"/>
    </row>
    <row r="33" spans="1:7" ht="18.600000000000001" thickBot="1" x14ac:dyDescent="0.4">
      <c r="A33" s="47" t="s">
        <v>286</v>
      </c>
      <c r="B33" s="51">
        <v>22209</v>
      </c>
      <c r="C33" s="48" t="s">
        <v>73</v>
      </c>
      <c r="D33" s="71">
        <v>2</v>
      </c>
      <c r="E33" s="71">
        <v>40000</v>
      </c>
      <c r="F33" s="71">
        <f t="shared" si="0"/>
        <v>80000</v>
      </c>
      <c r="G33" s="71"/>
    </row>
    <row r="34" spans="1:7" ht="18.600000000000001" thickBot="1" x14ac:dyDescent="0.4">
      <c r="A34" s="47" t="s">
        <v>286</v>
      </c>
      <c r="B34" s="47" t="s">
        <v>288</v>
      </c>
      <c r="C34" s="48" t="s">
        <v>73</v>
      </c>
      <c r="D34" s="71">
        <v>4</v>
      </c>
      <c r="E34" s="71">
        <v>10000</v>
      </c>
      <c r="F34" s="71">
        <f t="shared" si="0"/>
        <v>40000</v>
      </c>
      <c r="G34" s="71"/>
    </row>
    <row r="35" spans="1:7" ht="18.600000000000001" thickBot="1" x14ac:dyDescent="0.4">
      <c r="A35" s="47" t="s">
        <v>289</v>
      </c>
      <c r="B35" s="47" t="s">
        <v>290</v>
      </c>
      <c r="C35" s="48" t="s">
        <v>73</v>
      </c>
      <c r="D35" s="71">
        <v>1</v>
      </c>
      <c r="E35" s="71">
        <v>6624000</v>
      </c>
      <c r="F35" s="71">
        <f t="shared" si="0"/>
        <v>6624000</v>
      </c>
      <c r="G35" s="71"/>
    </row>
    <row r="36" spans="1:7" ht="18.600000000000001" thickBot="1" x14ac:dyDescent="0.4">
      <c r="A36" s="47" t="s">
        <v>291</v>
      </c>
      <c r="B36" s="47" t="s">
        <v>292</v>
      </c>
      <c r="C36" s="48" t="s">
        <v>73</v>
      </c>
      <c r="D36" s="71">
        <v>12</v>
      </c>
      <c r="E36" s="71">
        <v>25000</v>
      </c>
      <c r="F36" s="71">
        <f t="shared" ref="F36:F69" si="1">E36*D36</f>
        <v>300000</v>
      </c>
      <c r="G36" s="71"/>
    </row>
    <row r="37" spans="1:7" ht="18.600000000000001" hidden="1" thickBot="1" x14ac:dyDescent="0.4">
      <c r="A37" s="47" t="s">
        <v>293</v>
      </c>
      <c r="B37" s="47" t="s">
        <v>294</v>
      </c>
      <c r="C37" s="48" t="s">
        <v>73</v>
      </c>
      <c r="D37" s="71">
        <v>0</v>
      </c>
      <c r="E37" s="71"/>
      <c r="F37" s="71">
        <f t="shared" si="1"/>
        <v>0</v>
      </c>
      <c r="G37" s="71"/>
    </row>
    <row r="38" spans="1:7" ht="18.600000000000001" thickBot="1" x14ac:dyDescent="0.4">
      <c r="A38" s="47" t="s">
        <v>295</v>
      </c>
      <c r="B38" s="47" t="s">
        <v>296</v>
      </c>
      <c r="C38" s="48" t="s">
        <v>73</v>
      </c>
      <c r="D38" s="71">
        <v>1</v>
      </c>
      <c r="E38" s="71">
        <v>1500000</v>
      </c>
      <c r="F38" s="71">
        <f t="shared" si="1"/>
        <v>1500000</v>
      </c>
      <c r="G38" s="71"/>
    </row>
    <row r="39" spans="1:7" ht="18.600000000000001" thickBot="1" x14ac:dyDescent="0.4">
      <c r="A39" s="47" t="s">
        <v>297</v>
      </c>
      <c r="B39" s="47" t="s">
        <v>298</v>
      </c>
      <c r="C39" s="48" t="s">
        <v>73</v>
      </c>
      <c r="D39" s="71">
        <v>3</v>
      </c>
      <c r="E39" s="71">
        <v>16000</v>
      </c>
      <c r="F39" s="71">
        <f t="shared" si="1"/>
        <v>48000</v>
      </c>
      <c r="G39" s="71"/>
    </row>
    <row r="40" spans="1:7" ht="18.600000000000001" thickBot="1" x14ac:dyDescent="0.4">
      <c r="A40" s="47" t="s">
        <v>299</v>
      </c>
      <c r="B40" s="47" t="s">
        <v>298</v>
      </c>
      <c r="C40" s="48" t="s">
        <v>73</v>
      </c>
      <c r="D40" s="71">
        <v>3</v>
      </c>
      <c r="E40" s="71">
        <v>16000</v>
      </c>
      <c r="F40" s="71">
        <f t="shared" si="1"/>
        <v>48000</v>
      </c>
      <c r="G40" s="71"/>
    </row>
    <row r="41" spans="1:7" ht="18.600000000000001" thickBot="1" x14ac:dyDescent="0.4">
      <c r="A41" s="47" t="s">
        <v>300</v>
      </c>
      <c r="B41" s="47" t="s">
        <v>301</v>
      </c>
      <c r="C41" s="48" t="s">
        <v>73</v>
      </c>
      <c r="D41" s="71">
        <v>1</v>
      </c>
      <c r="E41" s="71">
        <v>750000</v>
      </c>
      <c r="F41" s="71">
        <f t="shared" si="1"/>
        <v>750000</v>
      </c>
      <c r="G41" s="71"/>
    </row>
    <row r="42" spans="1:7" ht="18.600000000000001" thickBot="1" x14ac:dyDescent="0.4">
      <c r="A42" s="47" t="s">
        <v>302</v>
      </c>
      <c r="B42" s="47" t="s">
        <v>303</v>
      </c>
      <c r="C42" s="48" t="s">
        <v>73</v>
      </c>
      <c r="D42" s="71">
        <v>1</v>
      </c>
      <c r="E42" s="71">
        <v>250000</v>
      </c>
      <c r="F42" s="71">
        <f t="shared" si="1"/>
        <v>250000</v>
      </c>
      <c r="G42" s="71"/>
    </row>
    <row r="43" spans="1:7" ht="18.600000000000001" thickBot="1" x14ac:dyDescent="0.4">
      <c r="A43" s="46" t="s">
        <v>304</v>
      </c>
      <c r="B43" s="46"/>
      <c r="C43" s="48" t="s">
        <v>73</v>
      </c>
      <c r="D43" s="71">
        <v>5</v>
      </c>
      <c r="E43" s="71">
        <v>20000</v>
      </c>
      <c r="F43" s="71">
        <f t="shared" si="1"/>
        <v>100000</v>
      </c>
      <c r="G43" s="71"/>
    </row>
    <row r="44" spans="1:7" ht="18.600000000000001" thickBot="1" x14ac:dyDescent="0.4">
      <c r="A44" s="47" t="s">
        <v>305</v>
      </c>
      <c r="B44" s="47" t="s">
        <v>306</v>
      </c>
      <c r="C44" s="48" t="s">
        <v>335</v>
      </c>
      <c r="D44" s="71">
        <v>1</v>
      </c>
      <c r="E44" s="71">
        <v>25000</v>
      </c>
      <c r="F44" s="71">
        <f t="shared" si="1"/>
        <v>25000</v>
      </c>
      <c r="G44" s="71"/>
    </row>
    <row r="45" spans="1:7" ht="18.600000000000001" hidden="1" thickBot="1" x14ac:dyDescent="0.4">
      <c r="A45" s="47" t="s">
        <v>307</v>
      </c>
      <c r="B45" s="47" t="s">
        <v>308</v>
      </c>
      <c r="C45" s="48" t="s">
        <v>73</v>
      </c>
      <c r="D45" s="71">
        <v>0</v>
      </c>
      <c r="E45" s="71"/>
      <c r="F45" s="71">
        <f t="shared" si="1"/>
        <v>0</v>
      </c>
      <c r="G45" s="71"/>
    </row>
    <row r="46" spans="1:7" ht="18.600000000000001" thickBot="1" x14ac:dyDescent="0.4">
      <c r="A46" s="47" t="s">
        <v>309</v>
      </c>
      <c r="B46" s="47"/>
      <c r="C46" s="48" t="s">
        <v>73</v>
      </c>
      <c r="D46" s="71">
        <v>1</v>
      </c>
      <c r="E46" s="71">
        <v>2000000</v>
      </c>
      <c r="F46" s="71">
        <f t="shared" si="1"/>
        <v>2000000</v>
      </c>
      <c r="G46" s="71"/>
    </row>
    <row r="47" spans="1:7" ht="18.600000000000001" thickBot="1" x14ac:dyDescent="0.4">
      <c r="A47" s="47" t="s">
        <v>310</v>
      </c>
      <c r="B47" s="47"/>
      <c r="C47" s="48" t="s">
        <v>73</v>
      </c>
      <c r="D47" s="71">
        <v>3</v>
      </c>
      <c r="E47" s="71">
        <v>1500000</v>
      </c>
      <c r="F47" s="71">
        <f t="shared" si="1"/>
        <v>4500000</v>
      </c>
      <c r="G47" s="71"/>
    </row>
    <row r="48" spans="1:7" ht="18.600000000000001" thickBot="1" x14ac:dyDescent="0.4">
      <c r="A48" s="43"/>
      <c r="B48" s="72" t="s">
        <v>311</v>
      </c>
      <c r="C48" s="52"/>
      <c r="D48" s="73"/>
      <c r="E48" s="73"/>
      <c r="F48" s="73">
        <f t="shared" si="1"/>
        <v>0</v>
      </c>
      <c r="G48" s="73"/>
    </row>
    <row r="49" spans="1:7" ht="18.600000000000001" thickBot="1" x14ac:dyDescent="0.4">
      <c r="A49" s="47" t="s">
        <v>286</v>
      </c>
      <c r="B49" s="47" t="s">
        <v>312</v>
      </c>
      <c r="C49" s="48" t="s">
        <v>69</v>
      </c>
      <c r="D49" s="71">
        <v>4</v>
      </c>
      <c r="E49" s="71">
        <v>35000</v>
      </c>
      <c r="F49" s="71">
        <f t="shared" si="1"/>
        <v>140000</v>
      </c>
      <c r="G49" s="71"/>
    </row>
    <row r="50" spans="1:7" ht="18.600000000000001" thickBot="1" x14ac:dyDescent="0.4">
      <c r="A50" s="47" t="s">
        <v>313</v>
      </c>
      <c r="B50" s="47"/>
      <c r="C50" s="48" t="s">
        <v>69</v>
      </c>
      <c r="D50" s="71">
        <v>2</v>
      </c>
      <c r="E50" s="71">
        <v>1750000</v>
      </c>
      <c r="F50" s="71">
        <f t="shared" si="1"/>
        <v>3500000</v>
      </c>
      <c r="G50" s="71"/>
    </row>
    <row r="51" spans="1:7" ht="18.600000000000001" thickBot="1" x14ac:dyDescent="0.4">
      <c r="A51" s="47" t="s">
        <v>286</v>
      </c>
      <c r="B51" s="47">
        <v>22314</v>
      </c>
      <c r="C51" s="48" t="s">
        <v>69</v>
      </c>
      <c r="D51" s="71">
        <v>4</v>
      </c>
      <c r="E51" s="71">
        <v>85000</v>
      </c>
      <c r="F51" s="71">
        <f t="shared" si="1"/>
        <v>340000</v>
      </c>
      <c r="G51" s="71"/>
    </row>
    <row r="52" spans="1:7" ht="18.600000000000001" thickBot="1" x14ac:dyDescent="0.4">
      <c r="A52" s="47" t="s">
        <v>314</v>
      </c>
      <c r="B52" s="47" t="s">
        <v>315</v>
      </c>
      <c r="C52" s="48" t="s">
        <v>69</v>
      </c>
      <c r="D52" s="71">
        <v>4</v>
      </c>
      <c r="E52" s="71">
        <v>6000</v>
      </c>
      <c r="F52" s="71">
        <f t="shared" si="1"/>
        <v>24000</v>
      </c>
      <c r="G52" s="71"/>
    </row>
    <row r="53" spans="1:7" ht="18.600000000000001" thickBot="1" x14ac:dyDescent="0.4">
      <c r="A53" s="53" t="s">
        <v>316</v>
      </c>
      <c r="B53" s="53"/>
      <c r="C53" s="48" t="s">
        <v>69</v>
      </c>
      <c r="D53" s="70">
        <v>1</v>
      </c>
      <c r="E53" s="71">
        <v>300000</v>
      </c>
      <c r="F53" s="71">
        <f t="shared" si="1"/>
        <v>300000</v>
      </c>
      <c r="G53" s="71"/>
    </row>
    <row r="54" spans="1:7" ht="18.600000000000001" thickBot="1" x14ac:dyDescent="0.4">
      <c r="A54" s="53" t="s">
        <v>317</v>
      </c>
      <c r="B54" s="53" t="s">
        <v>318</v>
      </c>
      <c r="C54" s="48" t="s">
        <v>69</v>
      </c>
      <c r="D54" s="70">
        <v>1</v>
      </c>
      <c r="E54" s="71">
        <v>405000</v>
      </c>
      <c r="F54" s="71">
        <f t="shared" si="1"/>
        <v>405000</v>
      </c>
      <c r="G54" s="71"/>
    </row>
    <row r="55" spans="1:7" ht="18.600000000000001" thickBot="1" x14ac:dyDescent="0.4">
      <c r="A55" s="53" t="s">
        <v>319</v>
      </c>
      <c r="B55" s="53" t="s">
        <v>320</v>
      </c>
      <c r="C55" s="48" t="s">
        <v>69</v>
      </c>
      <c r="D55" s="70">
        <v>4</v>
      </c>
      <c r="E55" s="71">
        <v>57000</v>
      </c>
      <c r="F55" s="71">
        <f t="shared" si="1"/>
        <v>228000</v>
      </c>
      <c r="G55" s="71"/>
    </row>
    <row r="56" spans="1:7" ht="18.600000000000001" thickBot="1" x14ac:dyDescent="0.4">
      <c r="A56" s="53" t="s">
        <v>321</v>
      </c>
      <c r="B56" s="53" t="s">
        <v>322</v>
      </c>
      <c r="C56" s="48" t="s">
        <v>69</v>
      </c>
      <c r="D56" s="70">
        <v>1</v>
      </c>
      <c r="E56" s="71">
        <v>565000</v>
      </c>
      <c r="F56" s="71">
        <f t="shared" si="1"/>
        <v>565000</v>
      </c>
      <c r="G56" s="71"/>
    </row>
    <row r="57" spans="1:7" ht="18.600000000000001" hidden="1" thickBot="1" x14ac:dyDescent="0.4">
      <c r="A57" s="53" t="s">
        <v>323</v>
      </c>
      <c r="B57" s="53"/>
      <c r="C57" s="48" t="s">
        <v>69</v>
      </c>
      <c r="D57" s="70">
        <v>0</v>
      </c>
      <c r="E57" s="71"/>
      <c r="F57" s="71">
        <f t="shared" si="1"/>
        <v>0</v>
      </c>
      <c r="G57" s="71"/>
    </row>
    <row r="58" spans="1:7" ht="18.600000000000001" thickBot="1" x14ac:dyDescent="0.4">
      <c r="A58" s="53" t="s">
        <v>324</v>
      </c>
      <c r="B58" s="53"/>
      <c r="C58" s="45"/>
      <c r="D58" s="70"/>
      <c r="E58" s="71"/>
      <c r="F58" s="71">
        <f t="shared" si="1"/>
        <v>0</v>
      </c>
      <c r="G58" s="71"/>
    </row>
    <row r="59" spans="1:7" ht="18.600000000000001" thickBot="1" x14ac:dyDescent="0.4">
      <c r="A59" s="53" t="s">
        <v>325</v>
      </c>
      <c r="B59" s="53"/>
      <c r="C59" s="45" t="s">
        <v>336</v>
      </c>
      <c r="D59" s="70">
        <v>10</v>
      </c>
      <c r="E59" s="71">
        <v>50000</v>
      </c>
      <c r="F59" s="71">
        <f t="shared" si="1"/>
        <v>500000</v>
      </c>
      <c r="G59" s="71"/>
    </row>
    <row r="60" spans="1:7" ht="18.600000000000001" thickBot="1" x14ac:dyDescent="0.4">
      <c r="A60" s="44" t="s">
        <v>326</v>
      </c>
      <c r="B60" s="44"/>
      <c r="C60" s="45" t="s">
        <v>69</v>
      </c>
      <c r="D60" s="70">
        <v>2</v>
      </c>
      <c r="E60" s="71">
        <v>100000</v>
      </c>
      <c r="F60" s="71">
        <f t="shared" si="1"/>
        <v>200000</v>
      </c>
      <c r="G60" s="71"/>
    </row>
    <row r="61" spans="1:7" ht="18.600000000000001" thickBot="1" x14ac:dyDescent="0.4">
      <c r="A61" s="43"/>
      <c r="B61" s="72" t="s">
        <v>327</v>
      </c>
      <c r="C61" s="52"/>
      <c r="D61" s="73"/>
      <c r="E61" s="73"/>
      <c r="F61" s="73">
        <f t="shared" si="1"/>
        <v>0</v>
      </c>
      <c r="G61" s="73"/>
    </row>
    <row r="62" spans="1:7" ht="18.600000000000001" thickBot="1" x14ac:dyDescent="0.4">
      <c r="A62" s="47" t="s">
        <v>328</v>
      </c>
      <c r="B62" s="47"/>
      <c r="C62" s="48" t="s">
        <v>73</v>
      </c>
      <c r="D62" s="71">
        <v>1</v>
      </c>
      <c r="E62" s="71">
        <v>4000000</v>
      </c>
      <c r="F62" s="71">
        <f t="shared" si="1"/>
        <v>4000000</v>
      </c>
      <c r="G62" s="71"/>
    </row>
    <row r="63" spans="1:7" ht="18.600000000000001" thickBot="1" x14ac:dyDescent="0.4">
      <c r="A63" s="47" t="s">
        <v>314</v>
      </c>
      <c r="B63" s="47" t="s">
        <v>329</v>
      </c>
      <c r="C63" s="48" t="s">
        <v>69</v>
      </c>
      <c r="D63" s="71">
        <v>4</v>
      </c>
      <c r="E63" s="71">
        <v>5000</v>
      </c>
      <c r="F63" s="71">
        <f t="shared" si="1"/>
        <v>20000</v>
      </c>
      <c r="G63" s="71"/>
    </row>
    <row r="64" spans="1:7" ht="18.600000000000001" thickBot="1" x14ac:dyDescent="0.4">
      <c r="A64" s="47" t="s">
        <v>314</v>
      </c>
      <c r="B64" s="47" t="s">
        <v>330</v>
      </c>
      <c r="C64" s="48" t="s">
        <v>69</v>
      </c>
      <c r="D64" s="71">
        <v>6</v>
      </c>
      <c r="E64" s="71">
        <v>15000</v>
      </c>
      <c r="F64" s="71">
        <f t="shared" si="1"/>
        <v>90000</v>
      </c>
      <c r="G64" s="71"/>
    </row>
    <row r="65" spans="1:10" ht="18.600000000000001" thickBot="1" x14ac:dyDescent="0.4">
      <c r="A65" s="47" t="s">
        <v>314</v>
      </c>
      <c r="B65" s="47" t="s">
        <v>331</v>
      </c>
      <c r="C65" s="48" t="s">
        <v>69</v>
      </c>
      <c r="D65" s="71">
        <v>4</v>
      </c>
      <c r="E65" s="71">
        <v>5000</v>
      </c>
      <c r="F65" s="71">
        <f t="shared" si="1"/>
        <v>20000</v>
      </c>
      <c r="G65" s="71"/>
    </row>
    <row r="66" spans="1:10" ht="18.600000000000001" thickBot="1" x14ac:dyDescent="0.4">
      <c r="A66" s="47" t="s">
        <v>332</v>
      </c>
      <c r="B66" s="47" t="s">
        <v>333</v>
      </c>
      <c r="C66" s="48" t="s">
        <v>73</v>
      </c>
      <c r="D66" s="71">
        <v>4</v>
      </c>
      <c r="E66" s="71">
        <v>15000</v>
      </c>
      <c r="F66" s="71">
        <f t="shared" si="1"/>
        <v>60000</v>
      </c>
      <c r="G66" s="71"/>
    </row>
    <row r="67" spans="1:10" ht="18.600000000000001" thickBot="1" x14ac:dyDescent="0.4">
      <c r="A67" s="161" t="s">
        <v>519</v>
      </c>
      <c r="B67" s="161" t="s">
        <v>520</v>
      </c>
      <c r="C67" s="162" t="s">
        <v>69</v>
      </c>
      <c r="D67" s="163">
        <v>2</v>
      </c>
      <c r="E67" s="163">
        <v>420000</v>
      </c>
      <c r="F67" s="71">
        <f t="shared" si="1"/>
        <v>840000</v>
      </c>
      <c r="G67" s="163"/>
    </row>
    <row r="68" spans="1:10" ht="18.600000000000001" thickBot="1" x14ac:dyDescent="0.4">
      <c r="A68" s="161" t="s">
        <v>521</v>
      </c>
      <c r="B68" s="161" t="s">
        <v>522</v>
      </c>
      <c r="C68" s="162" t="s">
        <v>73</v>
      </c>
      <c r="D68" s="163">
        <v>2</v>
      </c>
      <c r="E68" s="163">
        <v>420000</v>
      </c>
      <c r="F68" s="71">
        <f t="shared" si="1"/>
        <v>840000</v>
      </c>
      <c r="G68" s="163"/>
    </row>
    <row r="69" spans="1:10" ht="18.600000000000001" thickBot="1" x14ac:dyDescent="0.4">
      <c r="A69" s="47" t="s">
        <v>332</v>
      </c>
      <c r="B69" s="51">
        <v>6018</v>
      </c>
      <c r="C69" s="48" t="s">
        <v>73</v>
      </c>
      <c r="D69" s="71">
        <v>2</v>
      </c>
      <c r="E69" s="71">
        <v>50000</v>
      </c>
      <c r="F69" s="71">
        <f t="shared" si="1"/>
        <v>100000</v>
      </c>
      <c r="G69" s="71"/>
    </row>
    <row r="70" spans="1:10" ht="18" x14ac:dyDescent="0.35">
      <c r="A70" s="33" t="s">
        <v>486</v>
      </c>
      <c r="B70" s="33"/>
      <c r="C70" s="33"/>
      <c r="D70" s="33"/>
      <c r="E70" s="33"/>
      <c r="F70" s="165">
        <f>SUBTOTAL(9,F4:F69)</f>
        <v>32449338</v>
      </c>
      <c r="G70" s="131"/>
      <c r="J70" s="32"/>
    </row>
    <row r="71" spans="1:10" x14ac:dyDescent="0.3">
      <c r="J71" s="32"/>
    </row>
  </sheetData>
  <pageMargins left="0.7" right="0.7" top="0.75" bottom="0.75" header="0.3" footer="0.3"/>
  <pageSetup scale="54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160"/>
  <sheetViews>
    <sheetView tabSelected="1" topLeftCell="A126" workbookViewId="0">
      <selection activeCell="I152" sqref="I152"/>
    </sheetView>
  </sheetViews>
  <sheetFormatPr defaultRowHeight="14.4" x14ac:dyDescent="0.3"/>
  <cols>
    <col min="1" max="1" width="73.33203125" customWidth="1"/>
    <col min="2" max="2" width="12.33203125" customWidth="1"/>
    <col min="3" max="3" width="13.44140625" customWidth="1"/>
    <col min="4" max="4" width="18.88671875" customWidth="1"/>
    <col min="5" max="5" width="30.44140625" customWidth="1"/>
    <col min="6" max="6" width="17.6640625" customWidth="1"/>
  </cols>
  <sheetData>
    <row r="1" spans="1:6" ht="18.600000000000001" thickBot="1" x14ac:dyDescent="0.4">
      <c r="A1" s="47" t="s">
        <v>238</v>
      </c>
      <c r="B1" s="48"/>
      <c r="C1" s="71"/>
      <c r="D1" s="71"/>
      <c r="E1" s="71">
        <f t="shared" ref="E1" si="0">D1*C1</f>
        <v>0</v>
      </c>
    </row>
    <row r="2" spans="1:6" ht="18.600000000000001" thickBot="1" x14ac:dyDescent="0.4">
      <c r="A2" s="104" t="s">
        <v>167</v>
      </c>
      <c r="B2" s="105" t="s">
        <v>234</v>
      </c>
      <c r="C2" s="106" t="s">
        <v>485</v>
      </c>
      <c r="D2" s="106" t="s">
        <v>496</v>
      </c>
      <c r="E2" s="107" t="s">
        <v>497</v>
      </c>
      <c r="F2" s="158" t="s">
        <v>516</v>
      </c>
    </row>
    <row r="3" spans="1:6" ht="18.600000000000001" hidden="1" thickBot="1" x14ac:dyDescent="0.4">
      <c r="A3" s="95" t="s">
        <v>405</v>
      </c>
      <c r="B3" s="47" t="s">
        <v>453</v>
      </c>
      <c r="C3" s="56">
        <v>0</v>
      </c>
      <c r="D3" s="56">
        <v>570836.24</v>
      </c>
      <c r="E3" s="103">
        <f t="shared" ref="E3:E34" si="1">D3*C3</f>
        <v>0</v>
      </c>
    </row>
    <row r="4" spans="1:6" ht="18.600000000000001" hidden="1" thickBot="1" x14ac:dyDescent="0.4">
      <c r="A4" s="95" t="s">
        <v>411</v>
      </c>
      <c r="B4" s="47" t="s">
        <v>453</v>
      </c>
      <c r="C4" s="56">
        <v>0</v>
      </c>
      <c r="D4" s="56">
        <v>67840.210000000006</v>
      </c>
      <c r="E4" s="103">
        <f t="shared" si="1"/>
        <v>0</v>
      </c>
    </row>
    <row r="5" spans="1:6" ht="18.600000000000001" hidden="1" thickBot="1" x14ac:dyDescent="0.4">
      <c r="A5" s="95" t="s">
        <v>407</v>
      </c>
      <c r="B5" s="47" t="s">
        <v>453</v>
      </c>
      <c r="C5" s="56">
        <v>0</v>
      </c>
      <c r="D5" s="56">
        <v>74045.09</v>
      </c>
      <c r="E5" s="103">
        <f t="shared" si="1"/>
        <v>0</v>
      </c>
    </row>
    <row r="6" spans="1:6" ht="18.600000000000001" hidden="1" thickBot="1" x14ac:dyDescent="0.4">
      <c r="A6" s="95" t="s">
        <v>440</v>
      </c>
      <c r="B6" s="47" t="s">
        <v>453</v>
      </c>
      <c r="C6" s="71">
        <v>0</v>
      </c>
      <c r="D6" s="71">
        <v>4479894.0599999996</v>
      </c>
      <c r="E6" s="103">
        <f t="shared" si="1"/>
        <v>0</v>
      </c>
    </row>
    <row r="7" spans="1:6" ht="18.600000000000001" hidden="1" thickBot="1" x14ac:dyDescent="0.4">
      <c r="A7" s="95" t="s">
        <v>397</v>
      </c>
      <c r="B7" s="47" t="s">
        <v>453</v>
      </c>
      <c r="C7" s="56">
        <v>0</v>
      </c>
      <c r="D7" s="56">
        <v>14975.26</v>
      </c>
      <c r="E7" s="103">
        <f t="shared" si="1"/>
        <v>0</v>
      </c>
    </row>
    <row r="8" spans="1:6" ht="18.600000000000001" hidden="1" thickBot="1" x14ac:dyDescent="0.4">
      <c r="A8" s="95" t="s">
        <v>413</v>
      </c>
      <c r="B8" s="47" t="s">
        <v>453</v>
      </c>
      <c r="C8" s="56">
        <v>0</v>
      </c>
      <c r="D8" s="56">
        <v>47981.94</v>
      </c>
      <c r="E8" s="103">
        <f t="shared" si="1"/>
        <v>0</v>
      </c>
    </row>
    <row r="9" spans="1:6" ht="18.600000000000001" hidden="1" thickBot="1" x14ac:dyDescent="0.4">
      <c r="A9" s="95" t="s">
        <v>398</v>
      </c>
      <c r="B9" s="47" t="s">
        <v>453</v>
      </c>
      <c r="C9" s="56">
        <v>0</v>
      </c>
      <c r="D9" s="56">
        <v>71596.87</v>
      </c>
      <c r="E9" s="103">
        <f t="shared" si="1"/>
        <v>0</v>
      </c>
    </row>
    <row r="10" spans="1:6" ht="18.600000000000001" hidden="1" thickBot="1" x14ac:dyDescent="0.4">
      <c r="A10" s="95" t="s">
        <v>370</v>
      </c>
      <c r="B10" s="47" t="s">
        <v>453</v>
      </c>
      <c r="C10" s="71">
        <v>0</v>
      </c>
      <c r="D10" s="56">
        <v>827236.01</v>
      </c>
      <c r="E10" s="103">
        <f t="shared" si="1"/>
        <v>0</v>
      </c>
    </row>
    <row r="11" spans="1:6" ht="18.600000000000001" hidden="1" thickBot="1" x14ac:dyDescent="0.4">
      <c r="A11" s="95" t="s">
        <v>385</v>
      </c>
      <c r="B11" s="47" t="s">
        <v>453</v>
      </c>
      <c r="C11" s="56">
        <v>0</v>
      </c>
      <c r="D11" s="56">
        <v>1100</v>
      </c>
      <c r="E11" s="103">
        <f t="shared" si="1"/>
        <v>0</v>
      </c>
    </row>
    <row r="12" spans="1:6" ht="18.600000000000001" hidden="1" thickBot="1" x14ac:dyDescent="0.4">
      <c r="A12" s="95" t="s">
        <v>395</v>
      </c>
      <c r="B12" s="47" t="s">
        <v>453</v>
      </c>
      <c r="C12" s="56">
        <v>0</v>
      </c>
      <c r="D12" s="56">
        <v>62266.65</v>
      </c>
      <c r="E12" s="103">
        <f t="shared" si="1"/>
        <v>0</v>
      </c>
    </row>
    <row r="13" spans="1:6" ht="18.600000000000001" thickBot="1" x14ac:dyDescent="0.4">
      <c r="A13" s="95" t="s">
        <v>451</v>
      </c>
      <c r="B13" s="47" t="s">
        <v>58</v>
      </c>
      <c r="C13" s="71">
        <v>200</v>
      </c>
      <c r="D13" s="71">
        <v>12835</v>
      </c>
      <c r="E13" s="103">
        <f t="shared" si="1"/>
        <v>2567000</v>
      </c>
    </row>
    <row r="14" spans="1:6" ht="18.600000000000001" hidden="1" thickBot="1" x14ac:dyDescent="0.4">
      <c r="A14" s="95" t="s">
        <v>442</v>
      </c>
      <c r="B14" s="47" t="s">
        <v>453</v>
      </c>
      <c r="C14" s="71">
        <v>0</v>
      </c>
      <c r="D14" s="71">
        <v>258598.3</v>
      </c>
      <c r="E14" s="103">
        <f t="shared" si="1"/>
        <v>0</v>
      </c>
    </row>
    <row r="15" spans="1:6" ht="18.600000000000001" hidden="1" thickBot="1" x14ac:dyDescent="0.4">
      <c r="A15" s="95" t="s">
        <v>402</v>
      </c>
      <c r="B15" s="47" t="s">
        <v>453</v>
      </c>
      <c r="C15" s="56">
        <v>0</v>
      </c>
      <c r="D15" s="56">
        <v>32471.86</v>
      </c>
      <c r="E15" s="103">
        <f t="shared" si="1"/>
        <v>0</v>
      </c>
    </row>
    <row r="16" spans="1:6" ht="18.600000000000001" hidden="1" thickBot="1" x14ac:dyDescent="0.4">
      <c r="A16" s="95" t="s">
        <v>392</v>
      </c>
      <c r="B16" s="47" t="s">
        <v>453</v>
      </c>
      <c r="C16" s="56">
        <v>0</v>
      </c>
      <c r="D16" s="56">
        <v>22220.17</v>
      </c>
      <c r="E16" s="103">
        <f t="shared" si="1"/>
        <v>0</v>
      </c>
    </row>
    <row r="17" spans="1:5" ht="18.600000000000001" thickBot="1" x14ac:dyDescent="0.4">
      <c r="A17" s="95" t="s">
        <v>246</v>
      </c>
      <c r="B17" s="47" t="s">
        <v>247</v>
      </c>
      <c r="C17" s="71">
        <v>250</v>
      </c>
      <c r="D17" s="71">
        <v>17000</v>
      </c>
      <c r="E17" s="103">
        <f t="shared" si="1"/>
        <v>4250000</v>
      </c>
    </row>
    <row r="18" spans="1:5" ht="18.600000000000001" hidden="1" thickBot="1" x14ac:dyDescent="0.4">
      <c r="A18" s="95" t="s">
        <v>409</v>
      </c>
      <c r="B18" s="47" t="s">
        <v>453</v>
      </c>
      <c r="C18" s="56">
        <v>0</v>
      </c>
      <c r="D18" s="56">
        <v>33154.43</v>
      </c>
      <c r="E18" s="103">
        <f t="shared" si="1"/>
        <v>0</v>
      </c>
    </row>
    <row r="19" spans="1:5" ht="18.600000000000001" hidden="1" thickBot="1" x14ac:dyDescent="0.4">
      <c r="A19" s="95" t="s">
        <v>393</v>
      </c>
      <c r="B19" s="47" t="s">
        <v>453</v>
      </c>
      <c r="C19" s="56">
        <v>0</v>
      </c>
      <c r="D19" s="56">
        <v>34653.019999999997</v>
      </c>
      <c r="E19" s="103">
        <f t="shared" si="1"/>
        <v>0</v>
      </c>
    </row>
    <row r="20" spans="1:5" ht="18.600000000000001" hidden="1" thickBot="1" x14ac:dyDescent="0.4">
      <c r="A20" s="95" t="s">
        <v>378</v>
      </c>
      <c r="B20" s="47" t="s">
        <v>453</v>
      </c>
      <c r="C20" s="56">
        <v>0</v>
      </c>
      <c r="D20" s="56">
        <v>6713.3</v>
      </c>
      <c r="E20" s="103">
        <f t="shared" si="1"/>
        <v>0</v>
      </c>
    </row>
    <row r="21" spans="1:5" ht="18.600000000000001" thickBot="1" x14ac:dyDescent="0.4">
      <c r="A21" s="95" t="s">
        <v>359</v>
      </c>
      <c r="B21" s="47" t="s">
        <v>453</v>
      </c>
      <c r="C21" s="71">
        <v>6</v>
      </c>
      <c r="D21" s="56">
        <v>518783.25</v>
      </c>
      <c r="E21" s="103">
        <f t="shared" si="1"/>
        <v>3112699.5</v>
      </c>
    </row>
    <row r="22" spans="1:5" ht="18.600000000000001" thickBot="1" x14ac:dyDescent="0.4">
      <c r="A22" s="95" t="s">
        <v>367</v>
      </c>
      <c r="B22" s="47" t="s">
        <v>453</v>
      </c>
      <c r="C22" s="71">
        <v>2</v>
      </c>
      <c r="D22" s="56">
        <v>1539913.37</v>
      </c>
      <c r="E22" s="103">
        <f t="shared" si="1"/>
        <v>3079826.74</v>
      </c>
    </row>
    <row r="23" spans="1:5" ht="18.600000000000001" hidden="1" thickBot="1" x14ac:dyDescent="0.4">
      <c r="A23" s="95" t="s">
        <v>369</v>
      </c>
      <c r="B23" s="47" t="s">
        <v>453</v>
      </c>
      <c r="C23" s="71">
        <v>0</v>
      </c>
      <c r="D23" s="56">
        <v>602550.27</v>
      </c>
      <c r="E23" s="103">
        <f t="shared" si="1"/>
        <v>0</v>
      </c>
    </row>
    <row r="24" spans="1:5" ht="18.600000000000001" hidden="1" thickBot="1" x14ac:dyDescent="0.4">
      <c r="A24" s="95" t="s">
        <v>417</v>
      </c>
      <c r="B24" s="47" t="s">
        <v>453</v>
      </c>
      <c r="C24" s="71">
        <v>0</v>
      </c>
      <c r="D24" s="71">
        <v>97778.55</v>
      </c>
      <c r="E24" s="103">
        <f t="shared" si="1"/>
        <v>0</v>
      </c>
    </row>
    <row r="25" spans="1:5" ht="18.600000000000001" hidden="1" thickBot="1" x14ac:dyDescent="0.4">
      <c r="A25" s="95" t="s">
        <v>449</v>
      </c>
      <c r="B25" s="47" t="s">
        <v>453</v>
      </c>
      <c r="C25" s="71">
        <v>0</v>
      </c>
      <c r="D25" s="56">
        <v>865300</v>
      </c>
      <c r="E25" s="103">
        <f t="shared" si="1"/>
        <v>0</v>
      </c>
    </row>
    <row r="26" spans="1:5" ht="18.600000000000001" hidden="1" thickBot="1" x14ac:dyDescent="0.4">
      <c r="A26" s="95" t="s">
        <v>377</v>
      </c>
      <c r="B26" s="47" t="s">
        <v>453</v>
      </c>
      <c r="C26" s="56">
        <v>0</v>
      </c>
      <c r="D26" s="56">
        <v>4994.09</v>
      </c>
      <c r="E26" s="103">
        <f t="shared" si="1"/>
        <v>0</v>
      </c>
    </row>
    <row r="27" spans="1:5" ht="18.600000000000001" hidden="1" thickBot="1" x14ac:dyDescent="0.4">
      <c r="A27" s="95" t="s">
        <v>412</v>
      </c>
      <c r="B27" s="47" t="s">
        <v>453</v>
      </c>
      <c r="C27" s="56">
        <v>0</v>
      </c>
      <c r="D27" s="56">
        <v>6035.95</v>
      </c>
      <c r="E27" s="103">
        <f t="shared" si="1"/>
        <v>0</v>
      </c>
    </row>
    <row r="28" spans="1:5" ht="18.600000000000001" hidden="1" thickBot="1" x14ac:dyDescent="0.4">
      <c r="A28" s="95" t="s">
        <v>394</v>
      </c>
      <c r="B28" s="47" t="s">
        <v>453</v>
      </c>
      <c r="C28" s="56">
        <v>0</v>
      </c>
      <c r="D28" s="56">
        <v>23193.27</v>
      </c>
      <c r="E28" s="103">
        <f t="shared" si="1"/>
        <v>0</v>
      </c>
    </row>
    <row r="29" spans="1:5" ht="18.600000000000001" hidden="1" thickBot="1" x14ac:dyDescent="0.4">
      <c r="A29" s="95" t="s">
        <v>401</v>
      </c>
      <c r="B29" s="47" t="s">
        <v>453</v>
      </c>
      <c r="C29" s="56">
        <v>0</v>
      </c>
      <c r="D29" s="56">
        <v>54858.34</v>
      </c>
      <c r="E29" s="103">
        <f t="shared" si="1"/>
        <v>0</v>
      </c>
    </row>
    <row r="30" spans="1:5" ht="18.600000000000001" hidden="1" thickBot="1" x14ac:dyDescent="0.4">
      <c r="A30" s="95" t="s">
        <v>396</v>
      </c>
      <c r="B30" s="47" t="s">
        <v>453</v>
      </c>
      <c r="C30" s="56">
        <v>0</v>
      </c>
      <c r="D30" s="56">
        <v>32750.82</v>
      </c>
      <c r="E30" s="103">
        <f t="shared" si="1"/>
        <v>0</v>
      </c>
    </row>
    <row r="31" spans="1:5" ht="18.600000000000001" hidden="1" thickBot="1" x14ac:dyDescent="0.4">
      <c r="A31" s="95" t="s">
        <v>436</v>
      </c>
      <c r="B31" s="47" t="s">
        <v>453</v>
      </c>
      <c r="C31" s="71">
        <v>0</v>
      </c>
      <c r="D31" s="71">
        <v>630402.69999999995</v>
      </c>
      <c r="E31" s="103">
        <f t="shared" si="1"/>
        <v>0</v>
      </c>
    </row>
    <row r="32" spans="1:5" ht="18.600000000000001" hidden="1" thickBot="1" x14ac:dyDescent="0.4">
      <c r="A32" s="95" t="s">
        <v>418</v>
      </c>
      <c r="B32" s="47" t="s">
        <v>453</v>
      </c>
      <c r="C32" s="71">
        <v>0</v>
      </c>
      <c r="D32" s="71">
        <v>22979.71</v>
      </c>
      <c r="E32" s="103">
        <f t="shared" si="1"/>
        <v>0</v>
      </c>
    </row>
    <row r="33" spans="1:5" ht="18.600000000000001" thickBot="1" x14ac:dyDescent="0.4">
      <c r="A33" s="95" t="s">
        <v>432</v>
      </c>
      <c r="B33" s="47" t="s">
        <v>454</v>
      </c>
      <c r="C33" s="71">
        <v>200</v>
      </c>
      <c r="D33" s="71">
        <v>4040.21</v>
      </c>
      <c r="E33" s="103">
        <f t="shared" si="1"/>
        <v>808042</v>
      </c>
    </row>
    <row r="34" spans="1:5" ht="18.600000000000001" thickBot="1" x14ac:dyDescent="0.4">
      <c r="A34" s="95" t="s">
        <v>443</v>
      </c>
      <c r="B34" s="47" t="s">
        <v>453</v>
      </c>
      <c r="C34" s="71">
        <v>6</v>
      </c>
      <c r="D34" s="71">
        <v>291789.62</v>
      </c>
      <c r="E34" s="103">
        <f t="shared" si="1"/>
        <v>1750737.72</v>
      </c>
    </row>
    <row r="35" spans="1:5" ht="18.600000000000001" hidden="1" thickBot="1" x14ac:dyDescent="0.4">
      <c r="A35" s="95" t="s">
        <v>399</v>
      </c>
      <c r="B35" s="47" t="s">
        <v>453</v>
      </c>
      <c r="C35" s="56">
        <v>0</v>
      </c>
      <c r="D35" s="56">
        <v>34246.800000000003</v>
      </c>
      <c r="E35" s="103">
        <f t="shared" ref="E35:E66" si="2">D35*C35</f>
        <v>0</v>
      </c>
    </row>
    <row r="36" spans="1:5" ht="18.600000000000001" hidden="1" thickBot="1" x14ac:dyDescent="0.4">
      <c r="A36" s="95" t="s">
        <v>426</v>
      </c>
      <c r="B36" s="47" t="s">
        <v>453</v>
      </c>
      <c r="C36" s="71">
        <v>0</v>
      </c>
      <c r="D36" s="71">
        <v>252362.45</v>
      </c>
      <c r="E36" s="103">
        <f t="shared" si="2"/>
        <v>0</v>
      </c>
    </row>
    <row r="37" spans="1:5" ht="18.600000000000001" thickBot="1" x14ac:dyDescent="0.4">
      <c r="A37" s="95" t="s">
        <v>431</v>
      </c>
      <c r="B37" s="47" t="s">
        <v>454</v>
      </c>
      <c r="C37" s="71">
        <v>320</v>
      </c>
      <c r="D37" s="71">
        <v>4661.0200000000004</v>
      </c>
      <c r="E37" s="103">
        <f t="shared" si="2"/>
        <v>1491526.4000000001</v>
      </c>
    </row>
    <row r="38" spans="1:5" ht="18.600000000000001" hidden="1" thickBot="1" x14ac:dyDescent="0.4">
      <c r="A38" s="95" t="s">
        <v>446</v>
      </c>
      <c r="B38" s="47" t="s">
        <v>453</v>
      </c>
      <c r="C38" s="71">
        <v>0</v>
      </c>
      <c r="D38" s="71">
        <v>291971.92</v>
      </c>
      <c r="E38" s="103">
        <f t="shared" si="2"/>
        <v>0</v>
      </c>
    </row>
    <row r="39" spans="1:5" ht="18.600000000000001" thickBot="1" x14ac:dyDescent="0.4">
      <c r="A39" s="95" t="s">
        <v>438</v>
      </c>
      <c r="B39" s="47" t="s">
        <v>453</v>
      </c>
      <c r="C39" s="71">
        <v>3</v>
      </c>
      <c r="D39" s="71">
        <v>474815.14</v>
      </c>
      <c r="E39" s="103">
        <f t="shared" si="2"/>
        <v>1424445.42</v>
      </c>
    </row>
    <row r="40" spans="1:5" ht="18.600000000000001" thickBot="1" x14ac:dyDescent="0.4">
      <c r="A40" s="95" t="s">
        <v>433</v>
      </c>
      <c r="B40" s="47" t="s">
        <v>454</v>
      </c>
      <c r="C40" s="71">
        <v>300</v>
      </c>
      <c r="D40" s="71">
        <v>4653.3599999999997</v>
      </c>
      <c r="E40" s="103">
        <f t="shared" si="2"/>
        <v>1396008</v>
      </c>
    </row>
    <row r="41" spans="1:5" ht="18.600000000000001" hidden="1" thickBot="1" x14ac:dyDescent="0.4">
      <c r="A41" s="95" t="s">
        <v>421</v>
      </c>
      <c r="B41" s="47" t="s">
        <v>453</v>
      </c>
      <c r="C41" s="71">
        <v>0</v>
      </c>
      <c r="D41" s="71">
        <v>1276.0999999999999</v>
      </c>
      <c r="E41" s="103">
        <f t="shared" si="2"/>
        <v>0</v>
      </c>
    </row>
    <row r="42" spans="1:5" ht="18.600000000000001" hidden="1" thickBot="1" x14ac:dyDescent="0.4">
      <c r="A42" s="95" t="s">
        <v>380</v>
      </c>
      <c r="B42" s="47" t="s">
        <v>453</v>
      </c>
      <c r="C42" s="56">
        <v>0</v>
      </c>
      <c r="D42" s="56">
        <v>12619.02</v>
      </c>
      <c r="E42" s="103">
        <f t="shared" si="2"/>
        <v>0</v>
      </c>
    </row>
    <row r="43" spans="1:5" ht="18.600000000000001" hidden="1" thickBot="1" x14ac:dyDescent="0.4">
      <c r="A43" s="95" t="s">
        <v>427</v>
      </c>
      <c r="B43" s="47" t="s">
        <v>453</v>
      </c>
      <c r="C43" s="71">
        <v>0</v>
      </c>
      <c r="D43" s="71">
        <v>205437.08</v>
      </c>
      <c r="E43" s="103">
        <f t="shared" si="2"/>
        <v>0</v>
      </c>
    </row>
    <row r="44" spans="1:5" ht="18.600000000000001" hidden="1" thickBot="1" x14ac:dyDescent="0.4">
      <c r="A44" s="95" t="s">
        <v>391</v>
      </c>
      <c r="B44" s="47" t="s">
        <v>453</v>
      </c>
      <c r="C44" s="56">
        <v>0</v>
      </c>
      <c r="D44" s="56">
        <v>47547.01</v>
      </c>
      <c r="E44" s="103">
        <f t="shared" si="2"/>
        <v>0</v>
      </c>
    </row>
    <row r="45" spans="1:5" ht="18.600000000000001" thickBot="1" x14ac:dyDescent="0.4">
      <c r="A45" s="95" t="s">
        <v>430</v>
      </c>
      <c r="B45" s="47" t="s">
        <v>453</v>
      </c>
      <c r="C45" s="71">
        <v>5</v>
      </c>
      <c r="D45" s="71">
        <v>185277.87</v>
      </c>
      <c r="E45" s="103">
        <f t="shared" si="2"/>
        <v>926389.35</v>
      </c>
    </row>
    <row r="46" spans="1:5" ht="18.600000000000001" thickBot="1" x14ac:dyDescent="0.4">
      <c r="A46" s="95" t="s">
        <v>365</v>
      </c>
      <c r="B46" s="47" t="s">
        <v>453</v>
      </c>
      <c r="C46" s="71">
        <v>3</v>
      </c>
      <c r="D46" s="56">
        <v>302293.67</v>
      </c>
      <c r="E46" s="103">
        <f t="shared" si="2"/>
        <v>906881.01</v>
      </c>
    </row>
    <row r="47" spans="1:5" ht="18.600000000000001" hidden="1" thickBot="1" x14ac:dyDescent="0.4">
      <c r="A47" s="95" t="s">
        <v>435</v>
      </c>
      <c r="B47" s="47" t="s">
        <v>453</v>
      </c>
      <c r="C47" s="71">
        <v>0</v>
      </c>
      <c r="D47" s="71">
        <v>221565.3</v>
      </c>
      <c r="E47" s="103">
        <f t="shared" si="2"/>
        <v>0</v>
      </c>
    </row>
    <row r="48" spans="1:5" ht="18.600000000000001" hidden="1" thickBot="1" x14ac:dyDescent="0.4">
      <c r="A48" s="95" t="s">
        <v>380</v>
      </c>
      <c r="B48" s="47" t="s">
        <v>453</v>
      </c>
      <c r="C48" s="71">
        <v>0</v>
      </c>
      <c r="D48" s="71">
        <v>12619.02</v>
      </c>
      <c r="E48" s="103">
        <f t="shared" si="2"/>
        <v>0</v>
      </c>
    </row>
    <row r="49" spans="1:5" ht="18.600000000000001" hidden="1" thickBot="1" x14ac:dyDescent="0.4">
      <c r="A49" s="95" t="s">
        <v>422</v>
      </c>
      <c r="B49" s="47" t="s">
        <v>453</v>
      </c>
      <c r="C49" s="71">
        <v>0</v>
      </c>
      <c r="D49" s="71">
        <v>736.85</v>
      </c>
      <c r="E49" s="103">
        <f t="shared" si="2"/>
        <v>0</v>
      </c>
    </row>
    <row r="50" spans="1:5" ht="18.600000000000001" thickBot="1" x14ac:dyDescent="0.4">
      <c r="A50" s="96" t="s">
        <v>341</v>
      </c>
      <c r="B50" s="47" t="s">
        <v>49</v>
      </c>
      <c r="C50" s="71">
        <v>8</v>
      </c>
      <c r="D50" s="71">
        <v>46837</v>
      </c>
      <c r="E50" s="103">
        <f t="shared" si="2"/>
        <v>374696</v>
      </c>
    </row>
    <row r="51" spans="1:5" ht="18.600000000000001" thickBot="1" x14ac:dyDescent="0.4">
      <c r="A51" s="96" t="s">
        <v>340</v>
      </c>
      <c r="B51" s="47" t="s">
        <v>49</v>
      </c>
      <c r="C51" s="71">
        <v>2</v>
      </c>
      <c r="D51" s="71">
        <v>97451</v>
      </c>
      <c r="E51" s="103">
        <f t="shared" si="2"/>
        <v>194902</v>
      </c>
    </row>
    <row r="52" spans="1:5" ht="18.600000000000001" thickBot="1" x14ac:dyDescent="0.4">
      <c r="A52" s="95" t="s">
        <v>437</v>
      </c>
      <c r="B52" s="47" t="s">
        <v>453</v>
      </c>
      <c r="C52" s="71">
        <v>4</v>
      </c>
      <c r="D52" s="71">
        <v>170305</v>
      </c>
      <c r="E52" s="103">
        <f t="shared" si="2"/>
        <v>681220</v>
      </c>
    </row>
    <row r="53" spans="1:5" ht="18.600000000000001" hidden="1" thickBot="1" x14ac:dyDescent="0.4">
      <c r="A53" s="95" t="s">
        <v>406</v>
      </c>
      <c r="B53" s="47" t="s">
        <v>453</v>
      </c>
      <c r="C53" s="56">
        <v>0</v>
      </c>
      <c r="D53" s="56">
        <v>20594.349999999999</v>
      </c>
      <c r="E53" s="103">
        <f t="shared" si="2"/>
        <v>0</v>
      </c>
    </row>
    <row r="54" spans="1:5" ht="18.600000000000001" hidden="1" thickBot="1" x14ac:dyDescent="0.4">
      <c r="A54" s="95" t="s">
        <v>403</v>
      </c>
      <c r="B54" s="47" t="s">
        <v>453</v>
      </c>
      <c r="C54" s="56">
        <v>0</v>
      </c>
      <c r="D54" s="56">
        <v>10987.71</v>
      </c>
      <c r="E54" s="103">
        <f t="shared" si="2"/>
        <v>0</v>
      </c>
    </row>
    <row r="55" spans="1:5" ht="18.600000000000001" hidden="1" thickBot="1" x14ac:dyDescent="0.4">
      <c r="A55" s="95" t="s">
        <v>337</v>
      </c>
      <c r="B55" s="47" t="s">
        <v>57</v>
      </c>
      <c r="C55" s="71">
        <v>0</v>
      </c>
      <c r="D55" s="71">
        <v>3048</v>
      </c>
      <c r="E55" s="103">
        <f t="shared" si="2"/>
        <v>0</v>
      </c>
    </row>
    <row r="56" spans="1:5" ht="18.600000000000001" thickBot="1" x14ac:dyDescent="0.4">
      <c r="A56" s="95" t="s">
        <v>363</v>
      </c>
      <c r="B56" s="47" t="s">
        <v>453</v>
      </c>
      <c r="C56" s="71">
        <v>6</v>
      </c>
      <c r="D56" s="56">
        <v>84745.76</v>
      </c>
      <c r="E56" s="103">
        <f t="shared" si="2"/>
        <v>508474.55999999994</v>
      </c>
    </row>
    <row r="57" spans="1:5" ht="18.600000000000001" hidden="1" thickBot="1" x14ac:dyDescent="0.4">
      <c r="A57" s="95" t="s">
        <v>387</v>
      </c>
      <c r="B57" s="47" t="s">
        <v>453</v>
      </c>
      <c r="C57" s="56">
        <v>0</v>
      </c>
      <c r="D57" s="56">
        <v>80</v>
      </c>
      <c r="E57" s="103">
        <f t="shared" si="2"/>
        <v>0</v>
      </c>
    </row>
    <row r="58" spans="1:5" ht="18.600000000000001" hidden="1" thickBot="1" x14ac:dyDescent="0.4">
      <c r="A58" s="95" t="s">
        <v>404</v>
      </c>
      <c r="B58" s="47" t="s">
        <v>453</v>
      </c>
      <c r="C58" s="56">
        <v>0</v>
      </c>
      <c r="D58" s="56">
        <v>7810.35</v>
      </c>
      <c r="E58" s="103">
        <f t="shared" si="2"/>
        <v>0</v>
      </c>
    </row>
    <row r="59" spans="1:5" ht="18.600000000000001" hidden="1" thickBot="1" x14ac:dyDescent="0.4">
      <c r="A59" s="95" t="s">
        <v>386</v>
      </c>
      <c r="B59" s="47" t="s">
        <v>453</v>
      </c>
      <c r="C59" s="56">
        <v>0</v>
      </c>
      <c r="D59" s="56">
        <v>2465.75</v>
      </c>
      <c r="E59" s="103">
        <f t="shared" si="2"/>
        <v>0</v>
      </c>
    </row>
    <row r="60" spans="1:5" ht="18.600000000000001" thickBot="1" x14ac:dyDescent="0.4">
      <c r="A60" s="96" t="s">
        <v>339</v>
      </c>
      <c r="B60" s="47" t="s">
        <v>49</v>
      </c>
      <c r="C60" s="71">
        <v>120</v>
      </c>
      <c r="D60" s="71">
        <v>3019</v>
      </c>
      <c r="E60" s="103">
        <f t="shared" si="2"/>
        <v>362280</v>
      </c>
    </row>
    <row r="61" spans="1:5" ht="18.600000000000001" hidden="1" thickBot="1" x14ac:dyDescent="0.4">
      <c r="A61" s="95" t="s">
        <v>429</v>
      </c>
      <c r="B61" s="47" t="s">
        <v>453</v>
      </c>
      <c r="C61" s="71">
        <v>0</v>
      </c>
      <c r="D61" s="71">
        <v>111373.89</v>
      </c>
      <c r="E61" s="103">
        <f t="shared" si="2"/>
        <v>0</v>
      </c>
    </row>
    <row r="62" spans="1:5" ht="18.600000000000001" hidden="1" thickBot="1" x14ac:dyDescent="0.4">
      <c r="A62" s="95" t="s">
        <v>434</v>
      </c>
      <c r="B62" s="47" t="s">
        <v>453</v>
      </c>
      <c r="C62" s="71">
        <v>0</v>
      </c>
      <c r="D62" s="71">
        <v>45994.44</v>
      </c>
      <c r="E62" s="103">
        <f t="shared" si="2"/>
        <v>0</v>
      </c>
    </row>
    <row r="63" spans="1:5" ht="18.600000000000001" thickBot="1" x14ac:dyDescent="0.4">
      <c r="A63" s="95" t="s">
        <v>439</v>
      </c>
      <c r="B63" s="47" t="s">
        <v>453</v>
      </c>
      <c r="C63" s="71">
        <v>20</v>
      </c>
      <c r="D63" s="71">
        <v>15267</v>
      </c>
      <c r="E63" s="103">
        <f t="shared" si="2"/>
        <v>305340</v>
      </c>
    </row>
    <row r="64" spans="1:5" ht="18.600000000000001" thickBot="1" x14ac:dyDescent="0.4">
      <c r="A64" s="95" t="s">
        <v>366</v>
      </c>
      <c r="B64" s="47" t="s">
        <v>453</v>
      </c>
      <c r="C64" s="71">
        <v>2</v>
      </c>
      <c r="D64" s="56">
        <v>147142.66</v>
      </c>
      <c r="E64" s="103">
        <f t="shared" si="2"/>
        <v>294285.32</v>
      </c>
    </row>
    <row r="65" spans="1:5" ht="18.600000000000001" hidden="1" thickBot="1" x14ac:dyDescent="0.4">
      <c r="A65" s="95" t="s">
        <v>420</v>
      </c>
      <c r="B65" s="47" t="s">
        <v>453</v>
      </c>
      <c r="C65" s="71">
        <v>0</v>
      </c>
      <c r="D65" s="71">
        <v>9751.4</v>
      </c>
      <c r="E65" s="103">
        <f t="shared" si="2"/>
        <v>0</v>
      </c>
    </row>
    <row r="66" spans="1:5" ht="18.600000000000001" hidden="1" thickBot="1" x14ac:dyDescent="0.4">
      <c r="A66" s="95" t="s">
        <v>444</v>
      </c>
      <c r="B66" s="47" t="s">
        <v>453</v>
      </c>
      <c r="C66" s="71">
        <v>0</v>
      </c>
      <c r="D66" s="71">
        <v>97457.63</v>
      </c>
      <c r="E66" s="103">
        <f t="shared" si="2"/>
        <v>0</v>
      </c>
    </row>
    <row r="67" spans="1:5" ht="18.600000000000001" thickBot="1" x14ac:dyDescent="0.4">
      <c r="A67" s="95" t="s">
        <v>362</v>
      </c>
      <c r="B67" s="47" t="s">
        <v>453</v>
      </c>
      <c r="C67" s="71">
        <v>3</v>
      </c>
      <c r="D67" s="56">
        <v>88004.07</v>
      </c>
      <c r="E67" s="103">
        <f t="shared" ref="E67:E98" si="3">D67*C67</f>
        <v>264012.21000000002</v>
      </c>
    </row>
    <row r="68" spans="1:5" ht="18.600000000000001" thickBot="1" x14ac:dyDescent="0.4">
      <c r="A68" s="95" t="s">
        <v>352</v>
      </c>
      <c r="B68" s="47" t="s">
        <v>49</v>
      </c>
      <c r="C68" s="71">
        <v>30</v>
      </c>
      <c r="D68" s="71">
        <v>8474</v>
      </c>
      <c r="E68" s="103">
        <f t="shared" si="3"/>
        <v>254220</v>
      </c>
    </row>
    <row r="69" spans="1:5" ht="18.600000000000001" thickBot="1" x14ac:dyDescent="0.4">
      <c r="A69" s="95" t="s">
        <v>353</v>
      </c>
      <c r="B69" s="47" t="s">
        <v>49</v>
      </c>
      <c r="C69" s="71">
        <v>30</v>
      </c>
      <c r="D69" s="71">
        <v>8474</v>
      </c>
      <c r="E69" s="103">
        <f t="shared" si="3"/>
        <v>254220</v>
      </c>
    </row>
    <row r="70" spans="1:5" ht="18.600000000000001" thickBot="1" x14ac:dyDescent="0.4">
      <c r="A70" s="95" t="s">
        <v>364</v>
      </c>
      <c r="B70" s="47" t="s">
        <v>453</v>
      </c>
      <c r="C70" s="71">
        <v>5</v>
      </c>
      <c r="D70" s="56">
        <v>45754.67</v>
      </c>
      <c r="E70" s="103">
        <f t="shared" si="3"/>
        <v>228773.34999999998</v>
      </c>
    </row>
    <row r="71" spans="1:5" ht="18.600000000000001" hidden="1" thickBot="1" x14ac:dyDescent="0.4">
      <c r="A71" s="95" t="s">
        <v>419</v>
      </c>
      <c r="B71" s="47" t="s">
        <v>453</v>
      </c>
      <c r="C71" s="71">
        <v>0</v>
      </c>
      <c r="D71" s="71">
        <v>140</v>
      </c>
      <c r="E71" s="103">
        <f t="shared" si="3"/>
        <v>0</v>
      </c>
    </row>
    <row r="72" spans="1:5" ht="18.600000000000001" thickBot="1" x14ac:dyDescent="0.4">
      <c r="A72" s="95" t="s">
        <v>368</v>
      </c>
      <c r="B72" s="47" t="s">
        <v>453</v>
      </c>
      <c r="C72" s="71">
        <v>2</v>
      </c>
      <c r="D72" s="56">
        <v>74242.850000000006</v>
      </c>
      <c r="E72" s="103">
        <f t="shared" si="3"/>
        <v>148485.70000000001</v>
      </c>
    </row>
    <row r="73" spans="1:5" ht="18.600000000000001" thickBot="1" x14ac:dyDescent="0.4">
      <c r="A73" s="95" t="s">
        <v>360</v>
      </c>
      <c r="B73" s="47" t="s">
        <v>453</v>
      </c>
      <c r="C73" s="71">
        <v>6</v>
      </c>
      <c r="D73" s="56">
        <v>21002.97</v>
      </c>
      <c r="E73" s="103">
        <f t="shared" si="3"/>
        <v>126017.82</v>
      </c>
    </row>
    <row r="74" spans="1:5" ht="18.600000000000001" hidden="1" thickBot="1" x14ac:dyDescent="0.4">
      <c r="A74" s="95" t="s">
        <v>388</v>
      </c>
      <c r="B74" s="47" t="s">
        <v>453</v>
      </c>
      <c r="C74" s="56">
        <v>0</v>
      </c>
      <c r="D74" s="56">
        <v>518.05999999999995</v>
      </c>
      <c r="E74" s="103">
        <f t="shared" si="3"/>
        <v>0</v>
      </c>
    </row>
    <row r="75" spans="1:5" ht="18.600000000000001" hidden="1" thickBot="1" x14ac:dyDescent="0.4">
      <c r="A75" s="95" t="s">
        <v>416</v>
      </c>
      <c r="B75" s="47" t="s">
        <v>453</v>
      </c>
      <c r="C75" s="56">
        <v>0</v>
      </c>
      <c r="D75" s="56">
        <v>1617.12</v>
      </c>
      <c r="E75" s="103">
        <f t="shared" si="3"/>
        <v>0</v>
      </c>
    </row>
    <row r="76" spans="1:5" ht="18.600000000000001" hidden="1" thickBot="1" x14ac:dyDescent="0.4">
      <c r="A76" s="95" t="s">
        <v>379</v>
      </c>
      <c r="B76" s="47" t="s">
        <v>453</v>
      </c>
      <c r="C76" s="56">
        <v>0</v>
      </c>
      <c r="D76" s="56">
        <v>873.13</v>
      </c>
      <c r="E76" s="103">
        <f t="shared" si="3"/>
        <v>0</v>
      </c>
    </row>
    <row r="77" spans="1:5" ht="18.600000000000001" thickBot="1" x14ac:dyDescent="0.4">
      <c r="A77" s="96" t="s">
        <v>342</v>
      </c>
      <c r="B77" s="47" t="s">
        <v>57</v>
      </c>
      <c r="C77" s="71">
        <v>1</v>
      </c>
      <c r="D77" s="71">
        <v>42572</v>
      </c>
      <c r="E77" s="103">
        <f t="shared" si="3"/>
        <v>42572</v>
      </c>
    </row>
    <row r="78" spans="1:5" ht="18.600000000000001" thickBot="1" x14ac:dyDescent="0.4">
      <c r="A78" s="99" t="s">
        <v>372</v>
      </c>
      <c r="B78" s="57" t="s">
        <v>453</v>
      </c>
      <c r="C78" s="77">
        <v>25</v>
      </c>
      <c r="D78" s="77">
        <v>1694.92</v>
      </c>
      <c r="E78" s="103">
        <f t="shared" si="3"/>
        <v>42373</v>
      </c>
    </row>
    <row r="79" spans="1:5" ht="18.600000000000001" thickBot="1" x14ac:dyDescent="0.4">
      <c r="A79" s="95" t="s">
        <v>356</v>
      </c>
      <c r="B79" s="47" t="s">
        <v>49</v>
      </c>
      <c r="C79" s="71">
        <v>10</v>
      </c>
      <c r="D79" s="71">
        <v>8474</v>
      </c>
      <c r="E79" s="103">
        <f t="shared" si="3"/>
        <v>84740</v>
      </c>
    </row>
    <row r="80" spans="1:5" ht="18.600000000000001" hidden="1" thickBot="1" x14ac:dyDescent="0.4">
      <c r="A80" s="95" t="s">
        <v>425</v>
      </c>
      <c r="B80" s="47" t="s">
        <v>453</v>
      </c>
      <c r="C80" s="71">
        <v>0</v>
      </c>
      <c r="D80" s="71">
        <v>5173.78</v>
      </c>
      <c r="E80" s="103">
        <f t="shared" si="3"/>
        <v>0</v>
      </c>
    </row>
    <row r="81" spans="1:6" ht="18.600000000000001" thickBot="1" x14ac:dyDescent="0.4">
      <c r="A81" s="95" t="s">
        <v>347</v>
      </c>
      <c r="B81" s="47" t="s">
        <v>49</v>
      </c>
      <c r="C81" s="71">
        <v>50</v>
      </c>
      <c r="D81" s="71">
        <v>1507</v>
      </c>
      <c r="E81" s="103">
        <f t="shared" si="3"/>
        <v>75350</v>
      </c>
    </row>
    <row r="82" spans="1:6" ht="18.600000000000001" thickBot="1" x14ac:dyDescent="0.4">
      <c r="A82" s="95" t="s">
        <v>346</v>
      </c>
      <c r="B82" s="47" t="s">
        <v>455</v>
      </c>
      <c r="C82" s="71">
        <v>3000</v>
      </c>
      <c r="D82" s="71">
        <v>161</v>
      </c>
      <c r="E82" s="103">
        <f t="shared" si="3"/>
        <v>483000</v>
      </c>
      <c r="F82">
        <v>3000</v>
      </c>
    </row>
    <row r="83" spans="1:6" ht="18.600000000000001" thickBot="1" x14ac:dyDescent="0.4">
      <c r="A83" s="95" t="s">
        <v>355</v>
      </c>
      <c r="B83" s="47" t="s">
        <v>49</v>
      </c>
      <c r="C83" s="71">
        <v>10</v>
      </c>
      <c r="D83" s="71">
        <v>6192</v>
      </c>
      <c r="E83" s="103">
        <f t="shared" si="3"/>
        <v>61920</v>
      </c>
    </row>
    <row r="84" spans="1:6" ht="18.600000000000001" hidden="1" thickBot="1" x14ac:dyDescent="0.4">
      <c r="A84" s="95" t="s">
        <v>414</v>
      </c>
      <c r="B84" s="47" t="s">
        <v>453</v>
      </c>
      <c r="C84" s="56">
        <v>0</v>
      </c>
      <c r="D84" s="56">
        <v>1738.29</v>
      </c>
      <c r="E84" s="103">
        <f t="shared" si="3"/>
        <v>0</v>
      </c>
    </row>
    <row r="85" spans="1:6" ht="18.600000000000001" hidden="1" thickBot="1" x14ac:dyDescent="0.4">
      <c r="A85" s="95" t="s">
        <v>448</v>
      </c>
      <c r="B85" s="47" t="s">
        <v>453</v>
      </c>
      <c r="C85" s="71">
        <v>0</v>
      </c>
      <c r="D85" s="71">
        <v>9545.73</v>
      </c>
      <c r="E85" s="103">
        <f t="shared" si="3"/>
        <v>0</v>
      </c>
    </row>
    <row r="86" spans="1:6" ht="18.600000000000001" hidden="1" thickBot="1" x14ac:dyDescent="0.4">
      <c r="A86" s="96" t="s">
        <v>343</v>
      </c>
      <c r="B86" s="47" t="s">
        <v>49</v>
      </c>
      <c r="C86" s="71">
        <v>0</v>
      </c>
      <c r="D86" s="71">
        <v>4237</v>
      </c>
      <c r="E86" s="103">
        <f t="shared" si="3"/>
        <v>0</v>
      </c>
    </row>
    <row r="87" spans="1:6" ht="18.600000000000001" hidden="1" thickBot="1" x14ac:dyDescent="0.4">
      <c r="A87" s="95" t="s">
        <v>244</v>
      </c>
      <c r="B87" s="47" t="s">
        <v>57</v>
      </c>
      <c r="C87" s="71">
        <v>0</v>
      </c>
      <c r="D87" s="71">
        <v>2000</v>
      </c>
      <c r="E87" s="103">
        <f t="shared" si="3"/>
        <v>0</v>
      </c>
    </row>
    <row r="88" spans="1:6" ht="18.600000000000001" hidden="1" thickBot="1" x14ac:dyDescent="0.4">
      <c r="A88" s="95" t="s">
        <v>242</v>
      </c>
      <c r="B88" s="47" t="s">
        <v>57</v>
      </c>
      <c r="C88" s="71">
        <v>0</v>
      </c>
      <c r="D88" s="71">
        <v>2000</v>
      </c>
      <c r="E88" s="103">
        <f t="shared" si="3"/>
        <v>0</v>
      </c>
    </row>
    <row r="89" spans="1:6" ht="18.600000000000001" hidden="1" thickBot="1" x14ac:dyDescent="0.4">
      <c r="A89" s="95" t="s">
        <v>243</v>
      </c>
      <c r="B89" s="47" t="s">
        <v>57</v>
      </c>
      <c r="C89" s="71">
        <v>0</v>
      </c>
      <c r="D89" s="71">
        <v>2000</v>
      </c>
      <c r="E89" s="103">
        <f t="shared" si="3"/>
        <v>0</v>
      </c>
    </row>
    <row r="90" spans="1:6" ht="18.600000000000001" hidden="1" thickBot="1" x14ac:dyDescent="0.4">
      <c r="A90" s="95" t="s">
        <v>408</v>
      </c>
      <c r="B90" s="47" t="s">
        <v>453</v>
      </c>
      <c r="C90" s="56">
        <v>0</v>
      </c>
      <c r="D90" s="56">
        <v>1702.23</v>
      </c>
      <c r="E90" s="103">
        <f t="shared" si="3"/>
        <v>0</v>
      </c>
    </row>
    <row r="91" spans="1:6" ht="18.600000000000001" hidden="1" thickBot="1" x14ac:dyDescent="0.4">
      <c r="A91" s="108" t="s">
        <v>390</v>
      </c>
      <c r="B91" s="109" t="s">
        <v>453</v>
      </c>
      <c r="C91" s="112">
        <v>0</v>
      </c>
      <c r="D91" s="112">
        <v>672.41</v>
      </c>
      <c r="E91" s="103">
        <f t="shared" si="3"/>
        <v>0</v>
      </c>
    </row>
    <row r="92" spans="1:6" ht="18.600000000000001" thickBot="1" x14ac:dyDescent="0.4">
      <c r="A92" s="95" t="s">
        <v>348</v>
      </c>
      <c r="B92" s="47" t="s">
        <v>49</v>
      </c>
      <c r="C92" s="71">
        <v>50</v>
      </c>
      <c r="D92" s="71">
        <v>607</v>
      </c>
      <c r="E92" s="103">
        <f t="shared" si="3"/>
        <v>30350</v>
      </c>
    </row>
    <row r="93" spans="1:6" ht="18.600000000000001" hidden="1" thickBot="1" x14ac:dyDescent="0.4">
      <c r="A93" s="95" t="s">
        <v>245</v>
      </c>
      <c r="B93" s="47" t="s">
        <v>57</v>
      </c>
      <c r="C93" s="71">
        <v>0</v>
      </c>
      <c r="D93" s="71">
        <v>2000</v>
      </c>
      <c r="E93" s="103">
        <f t="shared" si="3"/>
        <v>0</v>
      </c>
    </row>
    <row r="94" spans="1:6" ht="18.600000000000001" hidden="1" thickBot="1" x14ac:dyDescent="0.4">
      <c r="A94" s="95" t="s">
        <v>345</v>
      </c>
      <c r="B94" s="47" t="s">
        <v>49</v>
      </c>
      <c r="C94" s="71">
        <v>0</v>
      </c>
      <c r="D94" s="71">
        <v>212</v>
      </c>
      <c r="E94" s="103">
        <f t="shared" si="3"/>
        <v>0</v>
      </c>
    </row>
    <row r="95" spans="1:6" ht="18.600000000000001" thickBot="1" x14ac:dyDescent="0.4">
      <c r="A95" s="95" t="s">
        <v>441</v>
      </c>
      <c r="B95" s="47" t="s">
        <v>453</v>
      </c>
      <c r="C95" s="71">
        <v>40</v>
      </c>
      <c r="D95" s="71">
        <v>515.64</v>
      </c>
      <c r="E95" s="103">
        <f t="shared" si="3"/>
        <v>20625.599999999999</v>
      </c>
    </row>
    <row r="96" spans="1:6" ht="18.600000000000001" hidden="1" thickBot="1" x14ac:dyDescent="0.4">
      <c r="A96" s="95" t="s">
        <v>423</v>
      </c>
      <c r="B96" s="47" t="s">
        <v>453</v>
      </c>
      <c r="C96" s="71">
        <v>0</v>
      </c>
      <c r="D96" s="71">
        <v>181.26</v>
      </c>
      <c r="E96" s="103">
        <f t="shared" si="3"/>
        <v>0</v>
      </c>
    </row>
    <row r="97" spans="1:6" ht="18.600000000000001" hidden="1" thickBot="1" x14ac:dyDescent="0.4">
      <c r="A97" s="95" t="s">
        <v>382</v>
      </c>
      <c r="B97" s="47" t="s">
        <v>453</v>
      </c>
      <c r="C97" s="56">
        <v>0</v>
      </c>
      <c r="D97" s="56">
        <v>340.43</v>
      </c>
      <c r="E97" s="103">
        <f t="shared" si="3"/>
        <v>0</v>
      </c>
    </row>
    <row r="98" spans="1:6" ht="18.600000000000001" thickBot="1" x14ac:dyDescent="0.4">
      <c r="A98" s="95" t="s">
        <v>358</v>
      </c>
      <c r="B98" s="47" t="s">
        <v>453</v>
      </c>
      <c r="C98" s="71">
        <v>2</v>
      </c>
      <c r="D98" s="56">
        <v>7814.76</v>
      </c>
      <c r="E98" s="103">
        <f t="shared" si="3"/>
        <v>15629.52</v>
      </c>
    </row>
    <row r="99" spans="1:6" ht="18.600000000000001" hidden="1" thickBot="1" x14ac:dyDescent="0.4">
      <c r="A99" s="96" t="s">
        <v>338</v>
      </c>
      <c r="B99" s="47" t="s">
        <v>57</v>
      </c>
      <c r="C99" s="71">
        <v>0</v>
      </c>
      <c r="D99" s="71">
        <v>2804</v>
      </c>
      <c r="E99" s="103">
        <f t="shared" ref="E99:E128" si="4">D99*C99</f>
        <v>0</v>
      </c>
    </row>
    <row r="100" spans="1:6" ht="18.600000000000001" thickBot="1" x14ac:dyDescent="0.4">
      <c r="A100" s="95" t="s">
        <v>350</v>
      </c>
      <c r="B100" s="47" t="s">
        <v>49</v>
      </c>
      <c r="C100" s="71">
        <v>40</v>
      </c>
      <c r="D100" s="71">
        <v>307</v>
      </c>
      <c r="E100" s="103">
        <f t="shared" si="4"/>
        <v>12280</v>
      </c>
    </row>
    <row r="101" spans="1:6" ht="18.600000000000001" thickBot="1" x14ac:dyDescent="0.4">
      <c r="A101" s="99" t="s">
        <v>373</v>
      </c>
      <c r="B101" s="57" t="s">
        <v>453</v>
      </c>
      <c r="C101" s="77">
        <v>25</v>
      </c>
      <c r="D101" s="77">
        <v>110.17</v>
      </c>
      <c r="E101" s="103">
        <f t="shared" si="4"/>
        <v>2754.25</v>
      </c>
    </row>
    <row r="102" spans="1:6" ht="18.600000000000001" thickBot="1" x14ac:dyDescent="0.4">
      <c r="A102" s="95" t="s">
        <v>344</v>
      </c>
      <c r="B102" s="47" t="s">
        <v>49</v>
      </c>
      <c r="C102" s="71">
        <v>50</v>
      </c>
      <c r="D102" s="71">
        <v>1694</v>
      </c>
      <c r="E102" s="103">
        <f t="shared" si="4"/>
        <v>84700</v>
      </c>
      <c r="F102">
        <v>20</v>
      </c>
    </row>
    <row r="103" spans="1:6" ht="18.600000000000001" hidden="1" thickBot="1" x14ac:dyDescent="0.4">
      <c r="A103" s="95" t="s">
        <v>445</v>
      </c>
      <c r="B103" s="47" t="s">
        <v>453</v>
      </c>
      <c r="C103" s="71">
        <v>0</v>
      </c>
      <c r="D103" s="71">
        <v>138.36000000000001</v>
      </c>
      <c r="E103" s="103">
        <f t="shared" si="4"/>
        <v>0</v>
      </c>
    </row>
    <row r="104" spans="1:6" ht="18.600000000000001" hidden="1" thickBot="1" x14ac:dyDescent="0.4">
      <c r="A104" s="95" t="s">
        <v>384</v>
      </c>
      <c r="B104" s="47" t="s">
        <v>453</v>
      </c>
      <c r="C104" s="56">
        <v>0</v>
      </c>
      <c r="D104" s="56">
        <v>101.4</v>
      </c>
      <c r="E104" s="103">
        <f t="shared" si="4"/>
        <v>0</v>
      </c>
    </row>
    <row r="105" spans="1:6" ht="18.600000000000001" hidden="1" thickBot="1" x14ac:dyDescent="0.4">
      <c r="A105" s="95" t="s">
        <v>428</v>
      </c>
      <c r="B105" s="47" t="s">
        <v>453</v>
      </c>
      <c r="C105" s="71">
        <v>0</v>
      </c>
      <c r="D105" s="71">
        <v>0.44</v>
      </c>
      <c r="E105" s="103">
        <f t="shared" si="4"/>
        <v>0</v>
      </c>
    </row>
    <row r="106" spans="1:6" ht="18.600000000000001" hidden="1" thickBot="1" x14ac:dyDescent="0.4">
      <c r="A106" s="95" t="s">
        <v>410</v>
      </c>
      <c r="B106" s="47" t="s">
        <v>453</v>
      </c>
      <c r="C106" s="56">
        <v>0</v>
      </c>
      <c r="D106" s="56">
        <v>0.01</v>
      </c>
      <c r="E106" s="103">
        <f t="shared" si="4"/>
        <v>0</v>
      </c>
    </row>
    <row r="107" spans="1:6" ht="18.600000000000001" thickBot="1" x14ac:dyDescent="0.4">
      <c r="A107" s="94" t="s">
        <v>374</v>
      </c>
      <c r="B107" s="76"/>
      <c r="C107" s="73"/>
      <c r="D107" s="73"/>
      <c r="E107" s="102">
        <f t="shared" si="4"/>
        <v>0</v>
      </c>
    </row>
    <row r="108" spans="1:6" ht="18.600000000000001" thickBot="1" x14ac:dyDescent="0.4">
      <c r="A108" s="97" t="s">
        <v>375</v>
      </c>
      <c r="B108" s="43"/>
      <c r="C108" s="73"/>
      <c r="D108" s="73"/>
      <c r="E108" s="102">
        <f t="shared" si="4"/>
        <v>0</v>
      </c>
    </row>
    <row r="109" spans="1:6" ht="18.600000000000001" thickBot="1" x14ac:dyDescent="0.4">
      <c r="A109" s="95" t="s">
        <v>349</v>
      </c>
      <c r="B109" s="47" t="s">
        <v>49</v>
      </c>
      <c r="C109" s="71">
        <v>15</v>
      </c>
      <c r="D109" s="71"/>
      <c r="E109" s="103">
        <f t="shared" si="4"/>
        <v>0</v>
      </c>
    </row>
    <row r="110" spans="1:6" ht="18.600000000000001" thickBot="1" x14ac:dyDescent="0.4">
      <c r="A110" s="95" t="s">
        <v>351</v>
      </c>
      <c r="B110" s="47" t="s">
        <v>456</v>
      </c>
      <c r="C110" s="71">
        <v>10</v>
      </c>
      <c r="D110" s="71"/>
      <c r="E110" s="103">
        <f t="shared" si="4"/>
        <v>0</v>
      </c>
    </row>
    <row r="111" spans="1:6" ht="18.600000000000001" hidden="1" thickBot="1" x14ac:dyDescent="0.4">
      <c r="A111" s="95" t="s">
        <v>354</v>
      </c>
      <c r="B111" s="47" t="s">
        <v>455</v>
      </c>
      <c r="C111" s="71">
        <v>0</v>
      </c>
      <c r="D111" s="71"/>
      <c r="E111" s="103">
        <f t="shared" si="4"/>
        <v>0</v>
      </c>
    </row>
    <row r="112" spans="1:6" ht="18.600000000000001" thickBot="1" x14ac:dyDescent="0.4">
      <c r="A112" s="98" t="s">
        <v>357</v>
      </c>
      <c r="B112" s="43"/>
      <c r="C112" s="73"/>
      <c r="D112" s="73"/>
      <c r="E112" s="102">
        <f t="shared" si="4"/>
        <v>0</v>
      </c>
    </row>
    <row r="113" spans="1:5" ht="18.600000000000001" thickBot="1" x14ac:dyDescent="0.4">
      <c r="A113" s="95" t="s">
        <v>361</v>
      </c>
      <c r="B113" s="47" t="s">
        <v>453</v>
      </c>
      <c r="C113" s="71">
        <v>2</v>
      </c>
      <c r="D113" s="56">
        <v>0</v>
      </c>
      <c r="E113" s="103">
        <f t="shared" si="4"/>
        <v>0</v>
      </c>
    </row>
    <row r="114" spans="1:5" ht="18.600000000000001" thickBot="1" x14ac:dyDescent="0.4">
      <c r="A114" s="95" t="s">
        <v>371</v>
      </c>
      <c r="B114" s="47" t="s">
        <v>453</v>
      </c>
      <c r="C114" s="71">
        <v>2</v>
      </c>
      <c r="D114" s="56">
        <v>0</v>
      </c>
      <c r="E114" s="103">
        <f t="shared" si="4"/>
        <v>0</v>
      </c>
    </row>
    <row r="115" spans="1:5" ht="18.600000000000001" thickBot="1" x14ac:dyDescent="0.4">
      <c r="A115" s="98" t="s">
        <v>376</v>
      </c>
      <c r="B115" s="75"/>
      <c r="C115" s="73"/>
      <c r="D115" s="73"/>
      <c r="E115" s="102">
        <f t="shared" si="4"/>
        <v>0</v>
      </c>
    </row>
    <row r="116" spans="1:5" ht="18.600000000000001" hidden="1" thickBot="1" x14ac:dyDescent="0.4">
      <c r="A116" s="95" t="s">
        <v>381</v>
      </c>
      <c r="B116" s="47" t="s">
        <v>453</v>
      </c>
      <c r="C116" s="56">
        <v>0</v>
      </c>
      <c r="D116" s="56">
        <v>0</v>
      </c>
      <c r="E116" s="103">
        <f t="shared" si="4"/>
        <v>0</v>
      </c>
    </row>
    <row r="117" spans="1:5" ht="18.600000000000001" hidden="1" thickBot="1" x14ac:dyDescent="0.4">
      <c r="A117" s="95" t="s">
        <v>389</v>
      </c>
      <c r="B117" s="47" t="s">
        <v>453</v>
      </c>
      <c r="C117" s="56">
        <v>0</v>
      </c>
      <c r="D117" s="56">
        <v>0</v>
      </c>
      <c r="E117" s="103">
        <f t="shared" si="4"/>
        <v>0</v>
      </c>
    </row>
    <row r="118" spans="1:5" ht="18.600000000000001" thickBot="1" x14ac:dyDescent="0.4">
      <c r="A118" s="110" t="s">
        <v>424</v>
      </c>
      <c r="B118" s="111"/>
      <c r="C118" s="73"/>
      <c r="D118" s="73"/>
      <c r="E118" s="102">
        <f t="shared" si="4"/>
        <v>0</v>
      </c>
    </row>
    <row r="119" spans="1:5" ht="18.600000000000001" thickBot="1" x14ac:dyDescent="0.4">
      <c r="A119" s="100" t="s">
        <v>118</v>
      </c>
      <c r="B119" s="45" t="s">
        <v>69</v>
      </c>
      <c r="C119" s="70">
        <v>3</v>
      </c>
      <c r="D119" s="71">
        <v>4487</v>
      </c>
      <c r="E119" s="103">
        <f t="shared" si="4"/>
        <v>13461</v>
      </c>
    </row>
    <row r="120" spans="1:5" ht="18.600000000000001" thickBot="1" x14ac:dyDescent="0.4">
      <c r="A120" s="101" t="s">
        <v>119</v>
      </c>
      <c r="B120" s="59" t="s">
        <v>69</v>
      </c>
      <c r="C120" s="79">
        <v>2</v>
      </c>
      <c r="D120" s="71">
        <v>130.36000000000001</v>
      </c>
      <c r="E120" s="103">
        <f t="shared" si="4"/>
        <v>260.72000000000003</v>
      </c>
    </row>
    <row r="121" spans="1:5" ht="18.600000000000001" thickBot="1" x14ac:dyDescent="0.4">
      <c r="A121" s="100" t="s">
        <v>121</v>
      </c>
      <c r="B121" s="45" t="s">
        <v>69</v>
      </c>
      <c r="C121" s="70">
        <v>12</v>
      </c>
      <c r="D121" s="71">
        <v>8017.8</v>
      </c>
      <c r="E121" s="103">
        <f t="shared" si="4"/>
        <v>96213.6</v>
      </c>
    </row>
    <row r="122" spans="1:5" ht="18.600000000000001" thickBot="1" x14ac:dyDescent="0.4">
      <c r="A122" s="101" t="s">
        <v>122</v>
      </c>
      <c r="B122" s="59" t="s">
        <v>69</v>
      </c>
      <c r="C122" s="79">
        <v>10</v>
      </c>
      <c r="D122" s="71">
        <v>6857.2</v>
      </c>
      <c r="E122" s="103">
        <f t="shared" si="4"/>
        <v>68572</v>
      </c>
    </row>
    <row r="123" spans="1:5" ht="18.600000000000001" thickBot="1" x14ac:dyDescent="0.4">
      <c r="A123" s="100" t="s">
        <v>123</v>
      </c>
      <c r="B123" s="45" t="s">
        <v>69</v>
      </c>
      <c r="C123" s="70">
        <v>1</v>
      </c>
      <c r="D123" s="71">
        <v>219273.60000000001</v>
      </c>
      <c r="E123" s="103">
        <f t="shared" si="4"/>
        <v>219273.60000000001</v>
      </c>
    </row>
    <row r="124" spans="1:5" ht="18.600000000000001" thickBot="1" x14ac:dyDescent="0.4">
      <c r="A124" s="101" t="s">
        <v>124</v>
      </c>
      <c r="B124" s="59" t="s">
        <v>69</v>
      </c>
      <c r="C124" s="79">
        <v>1</v>
      </c>
      <c r="D124" s="71">
        <v>89995.42</v>
      </c>
      <c r="E124" s="103">
        <f t="shared" si="4"/>
        <v>89995.42</v>
      </c>
    </row>
    <row r="125" spans="1:5" ht="18.600000000000001" thickBot="1" x14ac:dyDescent="0.4">
      <c r="A125" s="100" t="s">
        <v>125</v>
      </c>
      <c r="B125" s="45" t="s">
        <v>69</v>
      </c>
      <c r="C125" s="70">
        <v>1</v>
      </c>
      <c r="D125" s="71">
        <v>21876.400000000001</v>
      </c>
      <c r="E125" s="103">
        <f t="shared" si="4"/>
        <v>21876.400000000001</v>
      </c>
    </row>
    <row r="126" spans="1:5" ht="18.600000000000001" thickBot="1" x14ac:dyDescent="0.4">
      <c r="A126" s="101" t="s">
        <v>127</v>
      </c>
      <c r="B126" s="59" t="s">
        <v>69</v>
      </c>
      <c r="C126" s="79">
        <v>30</v>
      </c>
      <c r="D126" s="71">
        <v>292.60000000000002</v>
      </c>
      <c r="E126" s="103">
        <f t="shared" si="4"/>
        <v>8778</v>
      </c>
    </row>
    <row r="127" spans="1:5" ht="18.600000000000001" thickBot="1" x14ac:dyDescent="0.4">
      <c r="A127" s="100" t="s">
        <v>132</v>
      </c>
      <c r="B127" s="45" t="s">
        <v>69</v>
      </c>
      <c r="C127" s="70">
        <v>100</v>
      </c>
      <c r="D127" s="71">
        <v>200.2</v>
      </c>
      <c r="E127" s="103">
        <f t="shared" si="4"/>
        <v>20020</v>
      </c>
    </row>
    <row r="128" spans="1:5" ht="18.600000000000001" thickBot="1" x14ac:dyDescent="0.4">
      <c r="A128" s="101" t="s">
        <v>133</v>
      </c>
      <c r="B128" s="59" t="s">
        <v>69</v>
      </c>
      <c r="C128" s="79">
        <v>50</v>
      </c>
      <c r="D128" s="71">
        <v>99.4</v>
      </c>
      <c r="E128" s="103">
        <f t="shared" si="4"/>
        <v>4970</v>
      </c>
    </row>
    <row r="129" spans="1:5" ht="18.600000000000001" thickBot="1" x14ac:dyDescent="0.4">
      <c r="A129" s="100" t="s">
        <v>134</v>
      </c>
      <c r="B129" s="45" t="s">
        <v>69</v>
      </c>
      <c r="C129" s="70">
        <v>4</v>
      </c>
      <c r="D129" s="71">
        <v>128800</v>
      </c>
      <c r="E129" s="103">
        <f t="shared" ref="E129:E156" si="5">D129*C129</f>
        <v>515200</v>
      </c>
    </row>
    <row r="130" spans="1:5" ht="18.600000000000001" thickBot="1" x14ac:dyDescent="0.4">
      <c r="A130" s="101" t="s">
        <v>135</v>
      </c>
      <c r="B130" s="59" t="s">
        <v>69</v>
      </c>
      <c r="C130" s="79">
        <v>4</v>
      </c>
      <c r="D130" s="71">
        <v>3467.8</v>
      </c>
      <c r="E130" s="103">
        <f t="shared" si="5"/>
        <v>13871.2</v>
      </c>
    </row>
    <row r="131" spans="1:5" ht="18.600000000000001" thickBot="1" x14ac:dyDescent="0.4">
      <c r="A131" s="100" t="s">
        <v>136</v>
      </c>
      <c r="B131" s="45" t="s">
        <v>69</v>
      </c>
      <c r="C131" s="70">
        <v>4</v>
      </c>
      <c r="D131" s="71">
        <v>2907.8</v>
      </c>
      <c r="E131" s="103">
        <f t="shared" si="5"/>
        <v>11631.2</v>
      </c>
    </row>
    <row r="132" spans="1:5" ht="18.600000000000001" thickBot="1" x14ac:dyDescent="0.4">
      <c r="A132" s="101" t="s">
        <v>137</v>
      </c>
      <c r="B132" s="59" t="s">
        <v>69</v>
      </c>
      <c r="C132" s="79">
        <v>2</v>
      </c>
      <c r="D132" s="71">
        <v>4487</v>
      </c>
      <c r="E132" s="103">
        <f t="shared" si="5"/>
        <v>8974</v>
      </c>
    </row>
    <row r="133" spans="1:5" ht="18.600000000000001" thickBot="1" x14ac:dyDescent="0.4">
      <c r="A133" s="100" t="s">
        <v>119</v>
      </c>
      <c r="B133" s="45" t="s">
        <v>69</v>
      </c>
      <c r="C133" s="70">
        <v>2</v>
      </c>
      <c r="D133" s="71">
        <v>1130.3599999999999</v>
      </c>
      <c r="E133" s="103">
        <f t="shared" si="5"/>
        <v>2260.7199999999998</v>
      </c>
    </row>
    <row r="134" spans="1:5" ht="18.600000000000001" thickBot="1" x14ac:dyDescent="0.4">
      <c r="A134" s="101" t="s">
        <v>138</v>
      </c>
      <c r="B134" s="59" t="s">
        <v>69</v>
      </c>
      <c r="C134" s="79">
        <v>10</v>
      </c>
      <c r="D134" s="71">
        <v>2069.1999999999998</v>
      </c>
      <c r="E134" s="103">
        <f t="shared" si="5"/>
        <v>20692</v>
      </c>
    </row>
    <row r="135" spans="1:5" ht="18.600000000000001" thickBot="1" x14ac:dyDescent="0.4">
      <c r="A135" s="100" t="s">
        <v>139</v>
      </c>
      <c r="B135" s="45" t="s">
        <v>69</v>
      </c>
      <c r="C135" s="70">
        <v>30</v>
      </c>
      <c r="D135" s="71">
        <v>938</v>
      </c>
      <c r="E135" s="103">
        <f t="shared" si="5"/>
        <v>28140</v>
      </c>
    </row>
    <row r="136" spans="1:5" ht="18.600000000000001" thickBot="1" x14ac:dyDescent="0.4">
      <c r="A136" s="101" t="s">
        <v>140</v>
      </c>
      <c r="B136" s="59" t="s">
        <v>69</v>
      </c>
      <c r="C136" s="79">
        <v>10</v>
      </c>
      <c r="D136" s="71">
        <v>2069.1999999999998</v>
      </c>
      <c r="E136" s="103">
        <f t="shared" si="5"/>
        <v>20692</v>
      </c>
    </row>
    <row r="137" spans="1:5" ht="18.600000000000001" thickBot="1" x14ac:dyDescent="0.4">
      <c r="A137" s="100" t="s">
        <v>141</v>
      </c>
      <c r="B137" s="45" t="s">
        <v>69</v>
      </c>
      <c r="C137" s="70">
        <v>4</v>
      </c>
      <c r="D137" s="71">
        <v>19600</v>
      </c>
      <c r="E137" s="103">
        <f t="shared" si="5"/>
        <v>78400</v>
      </c>
    </row>
    <row r="138" spans="1:5" ht="18.600000000000001" thickBot="1" x14ac:dyDescent="0.4">
      <c r="A138" s="101" t="s">
        <v>142</v>
      </c>
      <c r="B138" s="59" t="s">
        <v>69</v>
      </c>
      <c r="C138" s="79">
        <v>4</v>
      </c>
      <c r="D138" s="71">
        <v>16735.599999999999</v>
      </c>
      <c r="E138" s="103">
        <f t="shared" si="5"/>
        <v>66942.399999999994</v>
      </c>
    </row>
    <row r="139" spans="1:5" ht="18.600000000000001" thickBot="1" x14ac:dyDescent="0.4">
      <c r="A139" s="100" t="s">
        <v>143</v>
      </c>
      <c r="B139" s="45" t="s">
        <v>69</v>
      </c>
      <c r="C139" s="70">
        <v>5</v>
      </c>
      <c r="D139" s="71">
        <v>13440</v>
      </c>
      <c r="E139" s="103">
        <f t="shared" si="5"/>
        <v>67200</v>
      </c>
    </row>
    <row r="140" spans="1:5" ht="18.600000000000001" thickBot="1" x14ac:dyDescent="0.4">
      <c r="A140" s="101" t="s">
        <v>144</v>
      </c>
      <c r="B140" s="59" t="s">
        <v>69</v>
      </c>
      <c r="C140" s="79">
        <v>5</v>
      </c>
      <c r="D140" s="71">
        <v>13440</v>
      </c>
      <c r="E140" s="103">
        <f t="shared" si="5"/>
        <v>67200</v>
      </c>
    </row>
    <row r="141" spans="1:5" ht="18.600000000000001" thickBot="1" x14ac:dyDescent="0.4">
      <c r="A141" s="100" t="s">
        <v>145</v>
      </c>
      <c r="B141" s="45" t="s">
        <v>69</v>
      </c>
      <c r="C141" s="70">
        <v>10</v>
      </c>
      <c r="D141" s="71">
        <v>12880</v>
      </c>
      <c r="E141" s="103">
        <f t="shared" si="5"/>
        <v>128800</v>
      </c>
    </row>
    <row r="142" spans="1:5" ht="18.600000000000001" thickBot="1" x14ac:dyDescent="0.4">
      <c r="A142" s="101" t="s">
        <v>146</v>
      </c>
      <c r="B142" s="59" t="s">
        <v>69</v>
      </c>
      <c r="C142" s="79">
        <v>10</v>
      </c>
      <c r="D142" s="71">
        <v>12880</v>
      </c>
      <c r="E142" s="103">
        <f t="shared" si="5"/>
        <v>128800</v>
      </c>
    </row>
    <row r="143" spans="1:5" ht="18.600000000000001" thickBot="1" x14ac:dyDescent="0.4">
      <c r="A143" s="100" t="s">
        <v>147</v>
      </c>
      <c r="B143" s="45" t="s">
        <v>69</v>
      </c>
      <c r="C143" s="70">
        <v>8</v>
      </c>
      <c r="D143" s="71">
        <v>697.44</v>
      </c>
      <c r="E143" s="103">
        <f t="shared" si="5"/>
        <v>5579.52</v>
      </c>
    </row>
    <row r="144" spans="1:5" ht="18.600000000000001" thickBot="1" x14ac:dyDescent="0.4">
      <c r="A144" s="101" t="s">
        <v>156</v>
      </c>
      <c r="B144" s="59" t="s">
        <v>69</v>
      </c>
      <c r="C144" s="79">
        <v>1</v>
      </c>
      <c r="D144" s="71"/>
      <c r="E144" s="103">
        <f t="shared" si="5"/>
        <v>0</v>
      </c>
    </row>
    <row r="145" spans="1:6" ht="18.600000000000001" thickBot="1" x14ac:dyDescent="0.4">
      <c r="A145" s="100" t="s">
        <v>157</v>
      </c>
      <c r="B145" s="45" t="s">
        <v>69</v>
      </c>
      <c r="C145" s="70">
        <v>1</v>
      </c>
      <c r="D145" s="71"/>
      <c r="E145" s="103">
        <f t="shared" si="5"/>
        <v>0</v>
      </c>
    </row>
    <row r="146" spans="1:6" ht="18.600000000000001" thickBot="1" x14ac:dyDescent="0.4">
      <c r="A146" s="101" t="s">
        <v>158</v>
      </c>
      <c r="B146" s="59" t="s">
        <v>69</v>
      </c>
      <c r="C146" s="79">
        <v>1</v>
      </c>
      <c r="D146" s="71">
        <v>21876.400000000001</v>
      </c>
      <c r="E146" s="103">
        <f t="shared" si="5"/>
        <v>21876.400000000001</v>
      </c>
    </row>
    <row r="147" spans="1:6" ht="18.600000000000001" thickBot="1" x14ac:dyDescent="0.4">
      <c r="A147" s="100" t="s">
        <v>159</v>
      </c>
      <c r="B147" s="45" t="s">
        <v>69</v>
      </c>
      <c r="C147" s="70">
        <v>4</v>
      </c>
      <c r="D147" s="71">
        <v>1372</v>
      </c>
      <c r="E147" s="103">
        <f t="shared" si="5"/>
        <v>5488</v>
      </c>
    </row>
    <row r="148" spans="1:6" ht="18.600000000000001" thickBot="1" x14ac:dyDescent="0.4">
      <c r="A148" s="101" t="s">
        <v>160</v>
      </c>
      <c r="B148" s="59" t="s">
        <v>69</v>
      </c>
      <c r="C148" s="79">
        <v>5</v>
      </c>
      <c r="D148" s="71">
        <v>6455.4</v>
      </c>
      <c r="E148" s="103">
        <f t="shared" si="5"/>
        <v>32277</v>
      </c>
    </row>
    <row r="149" spans="1:6" ht="18.600000000000001" thickBot="1" x14ac:dyDescent="0.4">
      <c r="A149" s="100" t="s">
        <v>161</v>
      </c>
      <c r="B149" s="45" t="s">
        <v>69</v>
      </c>
      <c r="C149" s="70">
        <v>20</v>
      </c>
      <c r="D149" s="71">
        <v>1023.4</v>
      </c>
      <c r="E149" s="103">
        <f t="shared" si="5"/>
        <v>20468</v>
      </c>
    </row>
    <row r="150" spans="1:6" ht="18.600000000000001" thickBot="1" x14ac:dyDescent="0.4">
      <c r="A150" s="101" t="s">
        <v>162</v>
      </c>
      <c r="B150" s="59" t="s">
        <v>69</v>
      </c>
      <c r="C150" s="79">
        <v>20</v>
      </c>
      <c r="D150" s="71">
        <v>280</v>
      </c>
      <c r="E150" s="103">
        <f t="shared" si="5"/>
        <v>5600</v>
      </c>
    </row>
    <row r="151" spans="1:6" ht="18.600000000000001" thickBot="1" x14ac:dyDescent="0.4">
      <c r="A151" s="100" t="s">
        <v>163</v>
      </c>
      <c r="B151" s="45" t="s">
        <v>69</v>
      </c>
      <c r="C151" s="70">
        <v>5</v>
      </c>
      <c r="D151" s="71">
        <v>15164.8</v>
      </c>
      <c r="E151" s="103">
        <f t="shared" si="5"/>
        <v>75824</v>
      </c>
    </row>
    <row r="152" spans="1:6" ht="18.600000000000001" thickBot="1" x14ac:dyDescent="0.4">
      <c r="A152" s="101" t="s">
        <v>164</v>
      </c>
      <c r="B152" s="59" t="s">
        <v>69</v>
      </c>
      <c r="C152" s="79">
        <v>4</v>
      </c>
      <c r="D152" s="71">
        <v>1372</v>
      </c>
      <c r="E152" s="103">
        <f t="shared" si="5"/>
        <v>5488</v>
      </c>
    </row>
    <row r="153" spans="1:6" ht="18.600000000000001" thickBot="1" x14ac:dyDescent="0.4">
      <c r="A153" s="168" t="s">
        <v>523</v>
      </c>
      <c r="B153" s="169" t="s">
        <v>69</v>
      </c>
      <c r="C153" s="170">
        <v>212</v>
      </c>
      <c r="D153" s="163">
        <v>134125</v>
      </c>
      <c r="E153" s="103">
        <f>D153*C153</f>
        <v>28434500</v>
      </c>
    </row>
    <row r="154" spans="1:6" ht="18.600000000000001" thickBot="1" x14ac:dyDescent="0.4">
      <c r="A154" s="95" t="s">
        <v>447</v>
      </c>
      <c r="B154" s="47" t="s">
        <v>453</v>
      </c>
      <c r="C154" s="71">
        <v>5</v>
      </c>
      <c r="D154" s="71">
        <v>0</v>
      </c>
      <c r="E154" s="103">
        <f t="shared" si="5"/>
        <v>0</v>
      </c>
    </row>
    <row r="155" spans="1:6" ht="18.600000000000001" thickBot="1" x14ac:dyDescent="0.4">
      <c r="A155" s="98" t="s">
        <v>450</v>
      </c>
      <c r="B155" s="75"/>
      <c r="C155" s="73"/>
      <c r="D155" s="73"/>
      <c r="E155" s="102">
        <f t="shared" si="5"/>
        <v>0</v>
      </c>
    </row>
    <row r="156" spans="1:6" ht="18.600000000000001" thickBot="1" x14ac:dyDescent="0.4">
      <c r="A156" s="95" t="s">
        <v>452</v>
      </c>
      <c r="B156" s="47" t="s">
        <v>57</v>
      </c>
      <c r="C156" s="71">
        <v>30</v>
      </c>
      <c r="D156" s="71"/>
      <c r="E156" s="103">
        <f t="shared" si="5"/>
        <v>0</v>
      </c>
    </row>
    <row r="157" spans="1:6" ht="18" x14ac:dyDescent="0.35">
      <c r="A157" s="108"/>
      <c r="B157" s="109"/>
      <c r="C157" s="131"/>
      <c r="D157" s="131"/>
      <c r="E157" s="166">
        <f>SUBTOTAL(9,E13:E156)</f>
        <v>56976102.650000006</v>
      </c>
      <c r="F157" s="146"/>
    </row>
    <row r="160" spans="1:6" x14ac:dyDescent="0.3">
      <c r="E160" s="90"/>
    </row>
  </sheetData>
  <pageMargins left="0.7" right="0.7" top="0.75" bottom="0.75" header="0.3" footer="0.3"/>
  <pageSetup scale="42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Departments Forecast</vt:lpstr>
      <vt:lpstr>Safety</vt:lpstr>
      <vt:lpstr>Need Price</vt:lpstr>
      <vt:lpstr>August,2025</vt:lpstr>
      <vt:lpstr>HR</vt:lpstr>
      <vt:lpstr>Mining</vt:lpstr>
      <vt:lpstr>Plant</vt:lpstr>
      <vt:lpstr>Engineering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Jmv Niyonshuti</dc:creator>
  <cp:lastModifiedBy>Jean Marie Vianney Karemera</cp:lastModifiedBy>
  <cp:lastPrinted>2025-08-18T08:47:15Z</cp:lastPrinted>
  <dcterms:created xsi:type="dcterms:W3CDTF">2025-06-06T05:01:48Z</dcterms:created>
  <dcterms:modified xsi:type="dcterms:W3CDTF">2025-08-25T05:37:36Z</dcterms:modified>
</cp:coreProperties>
</file>