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015698B-0990-42D4-9028-47BAC05E53F0}" xr6:coauthVersionLast="47" xr6:coauthVersionMax="47" xr10:uidLastSave="{00000000-0000-0000-0000-000000000000}"/>
  <bookViews>
    <workbookView xWindow="-113" yWindow="-113" windowWidth="24267" windowHeight="13023" xr2:uid="{ABC9685E-0DC6-456D-B9D8-44D02CD2BDED}"/>
  </bookViews>
  <sheets>
    <sheet name="RML_AP" sheetId="1" r:id="rId1"/>
  </sheets>
  <externalReferences>
    <externalReference r:id="rId2"/>
  </externalReferences>
  <definedNames>
    <definedName name="_xlnm._FilterDatabase" localSheetId="0" hidden="1">RML_AP!$A$2:$R$236</definedName>
    <definedName name="Date">'[1]Date value'!$F$1</definedName>
    <definedName name="EUR">'[1]Date value'!$F$5</definedName>
    <definedName name="GBP">'[1]Date value'!$F$4</definedName>
    <definedName name="RWF">'[1]Date value'!$F$2</definedName>
    <definedName name="ZAR">'[1]Date value'!$F$3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8" i="1" l="1"/>
  <c r="P42" i="1" l="1"/>
  <c r="O42" i="1"/>
  <c r="P6" i="1"/>
  <c r="O6" i="1"/>
  <c r="P5" i="1"/>
  <c r="O5" i="1"/>
  <c r="P154" i="1"/>
  <c r="O154" i="1"/>
  <c r="P41" i="1"/>
  <c r="O41" i="1"/>
  <c r="P168" i="1"/>
  <c r="O168" i="1"/>
  <c r="P22" i="1"/>
  <c r="O22" i="1"/>
  <c r="P214" i="1"/>
  <c r="O214" i="1"/>
  <c r="P48" i="1"/>
  <c r="O48" i="1"/>
  <c r="P26" i="1"/>
  <c r="O26" i="1"/>
  <c r="P220" i="1"/>
  <c r="O220" i="1"/>
  <c r="P40" i="1"/>
  <c r="O40" i="1"/>
  <c r="P39" i="1"/>
  <c r="O39" i="1"/>
  <c r="P68" i="1"/>
  <c r="O68" i="1"/>
  <c r="P213" i="1"/>
  <c r="O213" i="1"/>
  <c r="P38" i="1"/>
  <c r="O38" i="1"/>
  <c r="P86" i="1"/>
  <c r="O86" i="1"/>
  <c r="P37" i="1"/>
  <c r="O37" i="1"/>
  <c r="P219" i="1"/>
  <c r="O219" i="1"/>
  <c r="P67" i="1"/>
  <c r="O67" i="1"/>
  <c r="P19" i="1"/>
  <c r="O19" i="1"/>
  <c r="P192" i="1"/>
  <c r="O192" i="1"/>
  <c r="P66" i="1"/>
  <c r="O66" i="1"/>
  <c r="P167" i="1"/>
  <c r="O167" i="1"/>
  <c r="P236" i="1"/>
  <c r="O236" i="1"/>
  <c r="P88" i="1"/>
  <c r="O88" i="1"/>
  <c r="P65" i="1"/>
  <c r="O65" i="1"/>
  <c r="P166" i="1"/>
  <c r="O166" i="1"/>
  <c r="P64" i="1"/>
  <c r="O64" i="1"/>
  <c r="P3" i="1"/>
  <c r="O3" i="1"/>
  <c r="P18" i="1"/>
  <c r="O18" i="1"/>
  <c r="P17" i="1"/>
  <c r="O17" i="1"/>
  <c r="P212" i="1"/>
  <c r="O212" i="1"/>
  <c r="P16" i="1"/>
  <c r="O16" i="1"/>
  <c r="P15" i="1"/>
  <c r="O15" i="1"/>
  <c r="P36" i="1"/>
  <c r="O36" i="1"/>
  <c r="P63" i="1"/>
  <c r="O63" i="1"/>
  <c r="P14" i="1"/>
  <c r="O14" i="1"/>
  <c r="P35" i="1"/>
  <c r="O35" i="1"/>
  <c r="P62" i="1"/>
  <c r="O62" i="1"/>
  <c r="P197" i="1"/>
  <c r="O197" i="1"/>
  <c r="P13" i="1"/>
  <c r="O13" i="1"/>
  <c r="P144" i="1"/>
  <c r="O144" i="1"/>
  <c r="P12" i="1"/>
  <c r="O12" i="1"/>
  <c r="P11" i="1"/>
  <c r="O11" i="1"/>
  <c r="P10" i="1"/>
  <c r="O10" i="1"/>
  <c r="P4" i="1"/>
  <c r="O4" i="1"/>
  <c r="P61" i="1"/>
  <c r="O61" i="1"/>
  <c r="P218" i="1"/>
  <c r="O218" i="1"/>
  <c r="P60" i="1"/>
  <c r="O60" i="1"/>
  <c r="P34" i="1"/>
  <c r="O34" i="1"/>
  <c r="P235" i="1"/>
  <c r="O235" i="1"/>
  <c r="P190" i="1"/>
  <c r="O190" i="1"/>
  <c r="P217" i="1"/>
  <c r="O217" i="1"/>
  <c r="P165" i="1"/>
  <c r="O165" i="1"/>
  <c r="P164" i="1"/>
  <c r="O164" i="1"/>
  <c r="P150" i="1"/>
  <c r="O150" i="1"/>
  <c r="P52" i="1"/>
  <c r="O52" i="1"/>
  <c r="P194" i="1"/>
  <c r="O194" i="1"/>
  <c r="P143" i="1"/>
  <c r="O143" i="1"/>
  <c r="P163" i="1"/>
  <c r="O163" i="1"/>
  <c r="P9" i="1"/>
  <c r="O9" i="1"/>
  <c r="P162" i="1"/>
  <c r="O162" i="1"/>
  <c r="P191" i="1"/>
  <c r="O191" i="1"/>
  <c r="P216" i="1"/>
  <c r="O216" i="1"/>
  <c r="P85" i="1"/>
  <c r="O85" i="1"/>
  <c r="P196" i="1"/>
  <c r="O196" i="1"/>
  <c r="P195" i="1"/>
  <c r="O195" i="1"/>
  <c r="P59" i="1"/>
  <c r="O59" i="1"/>
  <c r="P142" i="1"/>
  <c r="O142" i="1"/>
  <c r="P33" i="1"/>
  <c r="O33" i="1"/>
  <c r="P32" i="1"/>
  <c r="O32" i="1"/>
  <c r="P189" i="1"/>
  <c r="O189" i="1"/>
  <c r="P161" i="1"/>
  <c r="O161" i="1"/>
  <c r="P58" i="1"/>
  <c r="O58" i="1"/>
  <c r="P141" i="1"/>
  <c r="O141" i="1"/>
  <c r="P140" i="1"/>
  <c r="O140" i="1"/>
  <c r="P8" i="1"/>
  <c r="O8" i="1"/>
  <c r="P47" i="1"/>
  <c r="O47" i="1"/>
  <c r="P46" i="1"/>
  <c r="O46" i="1"/>
  <c r="P45" i="1"/>
  <c r="O45" i="1"/>
  <c r="P31" i="1"/>
  <c r="O31" i="1"/>
  <c r="P96" i="1"/>
  <c r="O96" i="1"/>
  <c r="P188" i="1"/>
  <c r="O188" i="1"/>
  <c r="P178" i="1"/>
  <c r="O178" i="1"/>
  <c r="P57" i="1"/>
  <c r="O57" i="1"/>
  <c r="P78" i="1"/>
  <c r="O78" i="1"/>
  <c r="P20" i="1"/>
  <c r="O20" i="1"/>
  <c r="P155" i="1"/>
  <c r="O155" i="1"/>
  <c r="P193" i="1"/>
  <c r="O193" i="1"/>
  <c r="P215" i="1"/>
  <c r="O215" i="1"/>
  <c r="P209" i="1"/>
  <c r="O209" i="1"/>
  <c r="P30" i="1"/>
  <c r="O30" i="1"/>
  <c r="P139" i="1"/>
  <c r="O139" i="1"/>
  <c r="P72" i="1"/>
  <c r="O72" i="1"/>
  <c r="P138" i="1"/>
  <c r="O138" i="1"/>
  <c r="P29" i="1"/>
  <c r="O29" i="1"/>
  <c r="P95" i="1"/>
  <c r="O95" i="1"/>
  <c r="P149" i="1"/>
  <c r="O149" i="1"/>
  <c r="P28" i="1"/>
  <c r="O28" i="1"/>
  <c r="P233" i="1"/>
  <c r="O233" i="1"/>
  <c r="P153" i="1"/>
  <c r="O153" i="1"/>
  <c r="P211" i="1"/>
  <c r="O211" i="1"/>
  <c r="P94" i="1"/>
  <c r="O94" i="1"/>
  <c r="P146" i="1"/>
  <c r="O146" i="1"/>
  <c r="P44" i="1"/>
  <c r="O44" i="1"/>
  <c r="P77" i="1"/>
  <c r="O77" i="1"/>
  <c r="P137" i="1"/>
  <c r="O137" i="1"/>
  <c r="P51" i="1"/>
  <c r="O51" i="1"/>
  <c r="P223" i="1"/>
  <c r="O223" i="1"/>
  <c r="P136" i="1"/>
  <c r="O136" i="1"/>
  <c r="P76" i="1"/>
  <c r="O76" i="1"/>
  <c r="P135" i="1"/>
  <c r="O135" i="1"/>
  <c r="P56" i="1"/>
  <c r="O56" i="1"/>
  <c r="P69" i="1"/>
  <c r="O69" i="1"/>
  <c r="P50" i="1"/>
  <c r="O50" i="1"/>
  <c r="P232" i="1"/>
  <c r="O232" i="1"/>
  <c r="P134" i="1"/>
  <c r="O134" i="1"/>
  <c r="P133" i="1"/>
  <c r="O133" i="1"/>
  <c r="P132" i="1"/>
  <c r="O132" i="1"/>
  <c r="P131" i="1"/>
  <c r="O131" i="1"/>
  <c r="P130" i="1"/>
  <c r="O130" i="1"/>
  <c r="P93" i="1"/>
  <c r="O93" i="1"/>
  <c r="P129" i="1"/>
  <c r="O129" i="1"/>
  <c r="P92" i="1"/>
  <c r="O92" i="1"/>
  <c r="P128" i="1"/>
  <c r="O128" i="1"/>
  <c r="P222" i="1"/>
  <c r="O222" i="1"/>
  <c r="P210" i="1"/>
  <c r="O210" i="1"/>
  <c r="P148" i="1"/>
  <c r="O148" i="1"/>
  <c r="P97" i="1"/>
  <c r="O97" i="1"/>
  <c r="P43" i="1"/>
  <c r="O43" i="1"/>
  <c r="P186" i="1"/>
  <c r="O186" i="1"/>
  <c r="P127" i="1"/>
  <c r="O127" i="1"/>
  <c r="P126" i="1"/>
  <c r="O126" i="1"/>
  <c r="P125" i="1"/>
  <c r="O125" i="1"/>
  <c r="P124" i="1"/>
  <c r="O124" i="1"/>
  <c r="P234" i="1"/>
  <c r="O234" i="1"/>
  <c r="P91" i="1"/>
  <c r="O91" i="1"/>
  <c r="P90" i="1"/>
  <c r="O90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83" i="1"/>
  <c r="O183" i="1"/>
  <c r="P184" i="1"/>
  <c r="O184" i="1"/>
  <c r="P21" i="1"/>
  <c r="O21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70" i="1"/>
  <c r="O70" i="1"/>
  <c r="P75" i="1"/>
  <c r="O75" i="1"/>
  <c r="P84" i="1"/>
  <c r="O84" i="1"/>
  <c r="P111" i="1"/>
  <c r="O111" i="1"/>
  <c r="P110" i="1"/>
  <c r="O110" i="1"/>
  <c r="P109" i="1"/>
  <c r="O109" i="1"/>
  <c r="P160" i="1"/>
  <c r="O160" i="1"/>
  <c r="P221" i="1"/>
  <c r="O221" i="1"/>
  <c r="P187" i="1"/>
  <c r="O187" i="1"/>
  <c r="P231" i="1"/>
  <c r="O231" i="1"/>
  <c r="P159" i="1"/>
  <c r="O159" i="1"/>
  <c r="P108" i="1"/>
  <c r="O108" i="1"/>
  <c r="P83" i="1"/>
  <c r="O83" i="1"/>
  <c r="O158" i="1"/>
  <c r="P25" i="1"/>
  <c r="O25" i="1"/>
  <c r="P206" i="1"/>
  <c r="O206" i="1"/>
  <c r="P182" i="1"/>
  <c r="O182" i="1"/>
  <c r="P7" i="1"/>
  <c r="O7" i="1"/>
  <c r="P181" i="1"/>
  <c r="O181" i="1"/>
  <c r="P27" i="1"/>
  <c r="O27" i="1"/>
  <c r="P230" i="1"/>
  <c r="O230" i="1"/>
  <c r="P229" i="1"/>
  <c r="O229" i="1"/>
  <c r="P82" i="1"/>
  <c r="O82" i="1"/>
  <c r="P81" i="1"/>
  <c r="O81" i="1"/>
  <c r="P180" i="1"/>
  <c r="O180" i="1"/>
  <c r="P179" i="1"/>
  <c r="O179" i="1"/>
  <c r="P152" i="1"/>
  <c r="O152" i="1"/>
  <c r="P151" i="1"/>
  <c r="O151" i="1"/>
  <c r="P205" i="1"/>
  <c r="O205" i="1"/>
  <c r="P185" i="1"/>
  <c r="O185" i="1"/>
  <c r="P177" i="1"/>
  <c r="O177" i="1"/>
  <c r="P71" i="1"/>
  <c r="O71" i="1"/>
  <c r="P55" i="1"/>
  <c r="O55" i="1"/>
  <c r="P157" i="1"/>
  <c r="O157" i="1"/>
  <c r="P207" i="1"/>
  <c r="O207" i="1"/>
  <c r="P208" i="1"/>
  <c r="O208" i="1"/>
  <c r="P176" i="1"/>
  <c r="O176" i="1"/>
  <c r="P80" i="1"/>
  <c r="O80" i="1"/>
  <c r="P175" i="1"/>
  <c r="O175" i="1"/>
  <c r="P107" i="1"/>
  <c r="O107" i="1"/>
  <c r="P106" i="1"/>
  <c r="O106" i="1"/>
  <c r="P24" i="1"/>
  <c r="O24" i="1"/>
  <c r="P105" i="1"/>
  <c r="O105" i="1"/>
  <c r="P104" i="1"/>
  <c r="O104" i="1"/>
  <c r="P103" i="1"/>
  <c r="O103" i="1"/>
  <c r="P102" i="1"/>
  <c r="O102" i="1"/>
  <c r="P101" i="1"/>
  <c r="O101" i="1"/>
  <c r="P74" i="1"/>
  <c r="O74" i="1"/>
  <c r="P174" i="1"/>
  <c r="O174" i="1"/>
  <c r="P204" i="1"/>
  <c r="O204" i="1"/>
  <c r="P89" i="1"/>
  <c r="O89" i="1"/>
  <c r="P173" i="1"/>
  <c r="O173" i="1"/>
  <c r="P156" i="1"/>
  <c r="O156" i="1"/>
  <c r="P172" i="1"/>
  <c r="O172" i="1"/>
  <c r="P54" i="1"/>
  <c r="O54" i="1"/>
  <c r="P171" i="1"/>
  <c r="O171" i="1"/>
  <c r="P79" i="1"/>
  <c r="O79" i="1"/>
  <c r="P49" i="1"/>
  <c r="O49" i="1"/>
  <c r="P203" i="1"/>
  <c r="O203" i="1"/>
  <c r="P228" i="1"/>
  <c r="O228" i="1"/>
  <c r="P53" i="1"/>
  <c r="O53" i="1"/>
  <c r="P227" i="1"/>
  <c r="O227" i="1"/>
  <c r="P147" i="1"/>
  <c r="O147" i="1"/>
  <c r="P170" i="1"/>
  <c r="O170" i="1"/>
  <c r="P73" i="1"/>
  <c r="O73" i="1"/>
  <c r="P23" i="1"/>
  <c r="O23" i="1"/>
  <c r="P226" i="1"/>
  <c r="O226" i="1"/>
  <c r="P225" i="1"/>
  <c r="O225" i="1"/>
  <c r="P224" i="1"/>
  <c r="O224" i="1"/>
  <c r="P202" i="1"/>
  <c r="O202" i="1"/>
  <c r="P201" i="1"/>
  <c r="O201" i="1"/>
  <c r="P169" i="1"/>
  <c r="O169" i="1"/>
  <c r="P87" i="1"/>
  <c r="O87" i="1"/>
  <c r="P200" i="1"/>
  <c r="O200" i="1"/>
  <c r="P100" i="1"/>
  <c r="O100" i="1"/>
  <c r="P99" i="1"/>
  <c r="O99" i="1"/>
  <c r="P199" i="1"/>
  <c r="O199" i="1"/>
  <c r="P145" i="1"/>
  <c r="O145" i="1"/>
  <c r="P198" i="1"/>
  <c r="O198" i="1"/>
  <c r="P98" i="1"/>
  <c r="O98" i="1"/>
  <c r="A1" i="1"/>
  <c r="R42" i="1" l="1"/>
  <c r="A181" i="1"/>
  <c r="L181" i="1" s="1"/>
  <c r="A24" i="1"/>
  <c r="M24" i="1" s="1"/>
  <c r="A157" i="1"/>
  <c r="N157" i="1" s="1"/>
  <c r="A230" i="1"/>
  <c r="K230" i="1" s="1"/>
  <c r="A94" i="1"/>
  <c r="M94" i="1" s="1"/>
  <c r="A203" i="1"/>
  <c r="N203" i="1" s="1"/>
  <c r="A200" i="1"/>
  <c r="L200" i="1" s="1"/>
  <c r="A89" i="1"/>
  <c r="N89" i="1" s="1"/>
  <c r="A23" i="1"/>
  <c r="N23" i="1" s="1"/>
  <c r="A182" i="1"/>
  <c r="K182" i="1" s="1"/>
  <c r="A100" i="1"/>
  <c r="M100" i="1" s="1"/>
  <c r="A49" i="1"/>
  <c r="J49" i="1" s="1"/>
  <c r="A105" i="1"/>
  <c r="K105" i="1" s="1"/>
  <c r="A206" i="1"/>
  <c r="M206" i="1" s="1"/>
  <c r="A226" i="1"/>
  <c r="L226" i="1" s="1"/>
  <c r="A204" i="1"/>
  <c r="L204" i="1" s="1"/>
  <c r="A207" i="1"/>
  <c r="L207" i="1" s="1"/>
  <c r="A87" i="1"/>
  <c r="A73" i="1"/>
  <c r="A79" i="1"/>
  <c r="A174" i="1"/>
  <c r="A106" i="1"/>
  <c r="A55" i="1"/>
  <c r="A229" i="1"/>
  <c r="A158" i="1"/>
  <c r="A221" i="1"/>
  <c r="A109" i="1"/>
  <c r="A183" i="1"/>
  <c r="A119" i="1"/>
  <c r="A97" i="1"/>
  <c r="A210" i="1"/>
  <c r="A56" i="1"/>
  <c r="A76" i="1"/>
  <c r="A98" i="1"/>
  <c r="A169" i="1"/>
  <c r="A170" i="1"/>
  <c r="A171" i="1"/>
  <c r="A74" i="1"/>
  <c r="A107" i="1"/>
  <c r="A71" i="1"/>
  <c r="A177" i="1"/>
  <c r="A185" i="1"/>
  <c r="A205" i="1"/>
  <c r="A151" i="1"/>
  <c r="A152" i="1"/>
  <c r="A82" i="1"/>
  <c r="A146" i="1"/>
  <c r="A198" i="1"/>
  <c r="A201" i="1"/>
  <c r="A147" i="1"/>
  <c r="A54" i="1"/>
  <c r="A101" i="1"/>
  <c r="A175" i="1"/>
  <c r="A180" i="1"/>
  <c r="A81" i="1"/>
  <c r="A57" i="1"/>
  <c r="A145" i="1"/>
  <c r="A202" i="1"/>
  <c r="A227" i="1"/>
  <c r="A172" i="1"/>
  <c r="A102" i="1"/>
  <c r="A80" i="1"/>
  <c r="A211" i="1"/>
  <c r="A199" i="1"/>
  <c r="A224" i="1"/>
  <c r="A53" i="1"/>
  <c r="A156" i="1"/>
  <c r="A103" i="1"/>
  <c r="A176" i="1"/>
  <c r="A112" i="1"/>
  <c r="A114" i="1"/>
  <c r="A91" i="1"/>
  <c r="A124" i="1"/>
  <c r="A130" i="1"/>
  <c r="A132" i="1"/>
  <c r="A44" i="1"/>
  <c r="A22" i="1"/>
  <c r="A213" i="1"/>
  <c r="A66" i="1"/>
  <c r="A18" i="1"/>
  <c r="A35" i="1"/>
  <c r="A4" i="1"/>
  <c r="A165" i="1"/>
  <c r="A162" i="1"/>
  <c r="A33" i="1"/>
  <c r="A47" i="1"/>
  <c r="A78" i="1"/>
  <c r="A214" i="1"/>
  <c r="A5" i="1"/>
  <c r="A41" i="1"/>
  <c r="A168" i="1"/>
  <c r="A48" i="1"/>
  <c r="A26" i="1"/>
  <c r="A220" i="1"/>
  <c r="A40" i="1"/>
  <c r="A39" i="1"/>
  <c r="A62" i="1"/>
  <c r="A197" i="1"/>
  <c r="A13" i="1"/>
  <c r="A144" i="1"/>
  <c r="A12" i="1"/>
  <c r="A11" i="1"/>
  <c r="A32" i="1"/>
  <c r="A189" i="1"/>
  <c r="A161" i="1"/>
  <c r="A58" i="1"/>
  <c r="A141" i="1"/>
  <c r="A140" i="1"/>
  <c r="A29" i="1"/>
  <c r="A154" i="1"/>
  <c r="A68" i="1"/>
  <c r="A10" i="1"/>
  <c r="A38" i="1"/>
  <c r="A86" i="1"/>
  <c r="A37" i="1"/>
  <c r="A219" i="1"/>
  <c r="A67" i="1"/>
  <c r="A19" i="1"/>
  <c r="A61" i="1"/>
  <c r="A218" i="1"/>
  <c r="A60" i="1"/>
  <c r="A34" i="1"/>
  <c r="A235" i="1"/>
  <c r="A190" i="1"/>
  <c r="A46" i="1"/>
  <c r="A45" i="1"/>
  <c r="A31" i="1"/>
  <c r="A96" i="1"/>
  <c r="A188" i="1"/>
  <c r="A178" i="1"/>
  <c r="A192" i="1"/>
  <c r="A217" i="1"/>
  <c r="A6" i="1"/>
  <c r="A167" i="1"/>
  <c r="A236" i="1"/>
  <c r="A88" i="1"/>
  <c r="A65" i="1"/>
  <c r="A166" i="1"/>
  <c r="A64" i="1"/>
  <c r="A164" i="1"/>
  <c r="A150" i="1"/>
  <c r="A52" i="1"/>
  <c r="A194" i="1"/>
  <c r="A143" i="1"/>
  <c r="A163" i="1"/>
  <c r="A20" i="1"/>
  <c r="A155" i="1"/>
  <c r="A193" i="1"/>
  <c r="A215" i="1"/>
  <c r="A209" i="1"/>
  <c r="A30" i="1"/>
  <c r="A233" i="1"/>
  <c r="A17" i="1"/>
  <c r="A212" i="1"/>
  <c r="A16" i="1"/>
  <c r="A15" i="1"/>
  <c r="A36" i="1"/>
  <c r="A63" i="1"/>
  <c r="A191" i="1"/>
  <c r="A216" i="1"/>
  <c r="A85" i="1"/>
  <c r="A196" i="1"/>
  <c r="A195" i="1"/>
  <c r="A59" i="1"/>
  <c r="A14" i="1"/>
  <c r="A153" i="1"/>
  <c r="A77" i="1"/>
  <c r="A69" i="1"/>
  <c r="A93" i="1"/>
  <c r="A43" i="1"/>
  <c r="A90" i="1"/>
  <c r="A184" i="1"/>
  <c r="A70" i="1"/>
  <c r="A187" i="1"/>
  <c r="A142" i="1"/>
  <c r="A149" i="1"/>
  <c r="A28" i="1"/>
  <c r="A137" i="1"/>
  <c r="A50" i="1"/>
  <c r="A129" i="1"/>
  <c r="A186" i="1"/>
  <c r="A123" i="1"/>
  <c r="A21" i="1"/>
  <c r="A75" i="1"/>
  <c r="A231" i="1"/>
  <c r="A7" i="1"/>
  <c r="A179" i="1"/>
  <c r="A95" i="1"/>
  <c r="A51" i="1"/>
  <c r="A232" i="1"/>
  <c r="A92" i="1"/>
  <c r="A127" i="1"/>
  <c r="A122" i="1"/>
  <c r="A117" i="1"/>
  <c r="A84" i="1"/>
  <c r="A159" i="1"/>
  <c r="A9" i="1"/>
  <c r="A8" i="1"/>
  <c r="A72" i="1"/>
  <c r="A138" i="1"/>
  <c r="A223" i="1"/>
  <c r="A134" i="1"/>
  <c r="A128" i="1"/>
  <c r="A126" i="1"/>
  <c r="A121" i="1"/>
  <c r="A116" i="1"/>
  <c r="A111" i="1"/>
  <c r="A108" i="1"/>
  <c r="A27" i="1"/>
  <c r="A139" i="1"/>
  <c r="A136" i="1"/>
  <c r="A133" i="1"/>
  <c r="A222" i="1"/>
  <c r="A125" i="1"/>
  <c r="A120" i="1"/>
  <c r="A115" i="1"/>
  <c r="A110" i="1"/>
  <c r="A83" i="1"/>
  <c r="A42" i="1"/>
  <c r="A3" i="1"/>
  <c r="A135" i="1"/>
  <c r="A131" i="1"/>
  <c r="A148" i="1"/>
  <c r="A234" i="1"/>
  <c r="A118" i="1"/>
  <c r="A113" i="1"/>
  <c r="A160" i="1"/>
  <c r="A25" i="1"/>
  <c r="A99" i="1"/>
  <c r="A225" i="1"/>
  <c r="A228" i="1"/>
  <c r="A173" i="1"/>
  <c r="A104" i="1"/>
  <c r="A208" i="1"/>
  <c r="J23" i="1" l="1"/>
  <c r="M181" i="1"/>
  <c r="K181" i="1"/>
  <c r="L23" i="1"/>
  <c r="J181" i="1"/>
  <c r="N181" i="1"/>
  <c r="K23" i="1"/>
  <c r="M23" i="1"/>
  <c r="K207" i="1"/>
  <c r="M207" i="1"/>
  <c r="J207" i="1"/>
  <c r="N207" i="1"/>
  <c r="K100" i="1"/>
  <c r="J157" i="1"/>
  <c r="K157" i="1"/>
  <c r="L24" i="1"/>
  <c r="M200" i="1"/>
  <c r="J24" i="1"/>
  <c r="N200" i="1"/>
  <c r="K24" i="1"/>
  <c r="N24" i="1"/>
  <c r="M226" i="1"/>
  <c r="N100" i="1"/>
  <c r="M157" i="1"/>
  <c r="M49" i="1"/>
  <c r="M230" i="1"/>
  <c r="K49" i="1"/>
  <c r="M182" i="1"/>
  <c r="L49" i="1"/>
  <c r="N105" i="1"/>
  <c r="N226" i="1"/>
  <c r="J230" i="1"/>
  <c r="N49" i="1"/>
  <c r="L230" i="1"/>
  <c r="J200" i="1"/>
  <c r="J226" i="1"/>
  <c r="N230" i="1"/>
  <c r="K200" i="1"/>
  <c r="K226" i="1"/>
  <c r="L206" i="1"/>
  <c r="L182" i="1"/>
  <c r="L105" i="1"/>
  <c r="N94" i="1"/>
  <c r="M105" i="1"/>
  <c r="K94" i="1"/>
  <c r="J94" i="1"/>
  <c r="J105" i="1"/>
  <c r="L94" i="1"/>
  <c r="N206" i="1"/>
  <c r="K203" i="1"/>
  <c r="M203" i="1"/>
  <c r="J206" i="1"/>
  <c r="J89" i="1"/>
  <c r="L157" i="1"/>
  <c r="J203" i="1"/>
  <c r="K206" i="1"/>
  <c r="N182" i="1"/>
  <c r="L203" i="1"/>
  <c r="J100" i="1"/>
  <c r="K89" i="1"/>
  <c r="L89" i="1"/>
  <c r="L100" i="1"/>
  <c r="M89" i="1"/>
  <c r="J182" i="1"/>
  <c r="M204" i="1"/>
  <c r="N204" i="1"/>
  <c r="J204" i="1"/>
  <c r="K204" i="1"/>
  <c r="N148" i="1"/>
  <c r="M148" i="1"/>
  <c r="L148" i="1"/>
  <c r="K148" i="1"/>
  <c r="J148" i="1"/>
  <c r="J127" i="1"/>
  <c r="N127" i="1"/>
  <c r="L127" i="1"/>
  <c r="M127" i="1"/>
  <c r="K127" i="1"/>
  <c r="K85" i="1"/>
  <c r="N85" i="1"/>
  <c r="M85" i="1"/>
  <c r="J85" i="1"/>
  <c r="L85" i="1"/>
  <c r="K192" i="1"/>
  <c r="J192" i="1"/>
  <c r="M192" i="1"/>
  <c r="N192" i="1"/>
  <c r="L192" i="1"/>
  <c r="L219" i="1"/>
  <c r="J219" i="1"/>
  <c r="M219" i="1"/>
  <c r="N219" i="1"/>
  <c r="K219" i="1"/>
  <c r="K26" i="1"/>
  <c r="N26" i="1"/>
  <c r="M26" i="1"/>
  <c r="J26" i="1"/>
  <c r="L26" i="1"/>
  <c r="J172" i="1"/>
  <c r="N172" i="1"/>
  <c r="M172" i="1"/>
  <c r="L172" i="1"/>
  <c r="K172" i="1"/>
  <c r="N71" i="1"/>
  <c r="L71" i="1"/>
  <c r="K71" i="1"/>
  <c r="J71" i="1"/>
  <c r="M71" i="1"/>
  <c r="N183" i="1"/>
  <c r="M183" i="1"/>
  <c r="L183" i="1"/>
  <c r="K183" i="1"/>
  <c r="J183" i="1"/>
  <c r="M79" i="1"/>
  <c r="L79" i="1"/>
  <c r="K79" i="1"/>
  <c r="J79" i="1"/>
  <c r="N79" i="1"/>
  <c r="N131" i="1"/>
  <c r="M131" i="1"/>
  <c r="L131" i="1"/>
  <c r="K131" i="1"/>
  <c r="J131" i="1"/>
  <c r="L120" i="1"/>
  <c r="K120" i="1"/>
  <c r="J120" i="1"/>
  <c r="N120" i="1"/>
  <c r="M120" i="1"/>
  <c r="K111" i="1"/>
  <c r="J111" i="1"/>
  <c r="M111" i="1"/>
  <c r="N111" i="1"/>
  <c r="L111" i="1"/>
  <c r="N72" i="1"/>
  <c r="J72" i="1"/>
  <c r="L72" i="1"/>
  <c r="K72" i="1"/>
  <c r="M72" i="1"/>
  <c r="J92" i="1"/>
  <c r="N92" i="1"/>
  <c r="L92" i="1"/>
  <c r="M92" i="1"/>
  <c r="K92" i="1"/>
  <c r="N21" i="1"/>
  <c r="M21" i="1"/>
  <c r="K21" i="1"/>
  <c r="L21" i="1"/>
  <c r="J21" i="1"/>
  <c r="M142" i="1"/>
  <c r="K142" i="1"/>
  <c r="L142" i="1"/>
  <c r="N142" i="1"/>
  <c r="J142" i="1"/>
  <c r="N69" i="1"/>
  <c r="M69" i="1"/>
  <c r="L69" i="1"/>
  <c r="J69" i="1"/>
  <c r="K69" i="1"/>
  <c r="J216" i="1"/>
  <c r="N216" i="1"/>
  <c r="M216" i="1"/>
  <c r="K216" i="1"/>
  <c r="L216" i="1"/>
  <c r="N163" i="1"/>
  <c r="L163" i="1"/>
  <c r="K163" i="1"/>
  <c r="J163" i="1"/>
  <c r="M163" i="1"/>
  <c r="L65" i="1"/>
  <c r="M65" i="1"/>
  <c r="K65" i="1"/>
  <c r="J65" i="1"/>
  <c r="N65" i="1"/>
  <c r="M235" i="1"/>
  <c r="J235" i="1"/>
  <c r="L235" i="1"/>
  <c r="K235" i="1"/>
  <c r="N235" i="1"/>
  <c r="K37" i="1"/>
  <c r="J37" i="1"/>
  <c r="M37" i="1"/>
  <c r="L37" i="1"/>
  <c r="N37" i="1"/>
  <c r="N140" i="1"/>
  <c r="L140" i="1"/>
  <c r="J140" i="1"/>
  <c r="M140" i="1"/>
  <c r="K140" i="1"/>
  <c r="L144" i="1"/>
  <c r="N144" i="1"/>
  <c r="M144" i="1"/>
  <c r="J144" i="1"/>
  <c r="K144" i="1"/>
  <c r="J48" i="1"/>
  <c r="N48" i="1"/>
  <c r="M48" i="1"/>
  <c r="K48" i="1"/>
  <c r="L48" i="1"/>
  <c r="L78" i="1"/>
  <c r="J78" i="1"/>
  <c r="N78" i="1"/>
  <c r="M78" i="1"/>
  <c r="K78" i="1"/>
  <c r="L66" i="1"/>
  <c r="K66" i="1"/>
  <c r="J66" i="1"/>
  <c r="N66" i="1"/>
  <c r="M66" i="1"/>
  <c r="M124" i="1"/>
  <c r="L124" i="1"/>
  <c r="K124" i="1"/>
  <c r="J124" i="1"/>
  <c r="N124" i="1"/>
  <c r="N224" i="1"/>
  <c r="M224" i="1"/>
  <c r="L224" i="1"/>
  <c r="J224" i="1"/>
  <c r="K224" i="1"/>
  <c r="J227" i="1"/>
  <c r="N227" i="1"/>
  <c r="M227" i="1"/>
  <c r="L227" i="1"/>
  <c r="K227" i="1"/>
  <c r="K175" i="1"/>
  <c r="J175" i="1"/>
  <c r="N175" i="1"/>
  <c r="M175" i="1"/>
  <c r="L175" i="1"/>
  <c r="L146" i="1"/>
  <c r="N146" i="1"/>
  <c r="M146" i="1"/>
  <c r="K146" i="1"/>
  <c r="J146" i="1"/>
  <c r="L107" i="1"/>
  <c r="K107" i="1"/>
  <c r="J107" i="1"/>
  <c r="N107" i="1"/>
  <c r="M107" i="1"/>
  <c r="M109" i="1"/>
  <c r="L109" i="1"/>
  <c r="K109" i="1"/>
  <c r="J109" i="1"/>
  <c r="N109" i="1"/>
  <c r="M73" i="1"/>
  <c r="L73" i="1"/>
  <c r="K73" i="1"/>
  <c r="J73" i="1"/>
  <c r="N73" i="1"/>
  <c r="J149" i="1"/>
  <c r="N149" i="1"/>
  <c r="L149" i="1"/>
  <c r="M149" i="1"/>
  <c r="K149" i="1"/>
  <c r="N208" i="1"/>
  <c r="M208" i="1"/>
  <c r="L208" i="1"/>
  <c r="K208" i="1"/>
  <c r="J208" i="1"/>
  <c r="K116" i="1"/>
  <c r="J116" i="1"/>
  <c r="M116" i="1"/>
  <c r="N116" i="1"/>
  <c r="L116" i="1"/>
  <c r="N123" i="1"/>
  <c r="M123" i="1"/>
  <c r="K123" i="1"/>
  <c r="L123" i="1"/>
  <c r="J123" i="1"/>
  <c r="N191" i="1"/>
  <c r="M191" i="1"/>
  <c r="L191" i="1"/>
  <c r="J191" i="1"/>
  <c r="K191" i="1"/>
  <c r="N178" i="1"/>
  <c r="J178" i="1"/>
  <c r="L178" i="1"/>
  <c r="M178" i="1"/>
  <c r="K178" i="1"/>
  <c r="M141" i="1"/>
  <c r="L141" i="1"/>
  <c r="J141" i="1"/>
  <c r="K141" i="1"/>
  <c r="N141" i="1"/>
  <c r="J202" i="1"/>
  <c r="N202" i="1"/>
  <c r="M202" i="1"/>
  <c r="L202" i="1"/>
  <c r="K202" i="1"/>
  <c r="N104" i="1"/>
  <c r="M104" i="1"/>
  <c r="L104" i="1"/>
  <c r="K104" i="1"/>
  <c r="J104" i="1"/>
  <c r="N186" i="1"/>
  <c r="M186" i="1"/>
  <c r="K186" i="1"/>
  <c r="L186" i="1"/>
  <c r="J186" i="1"/>
  <c r="J236" i="1"/>
  <c r="M236" i="1"/>
  <c r="L236" i="1"/>
  <c r="K236" i="1"/>
  <c r="N236" i="1"/>
  <c r="J197" i="1"/>
  <c r="N197" i="1"/>
  <c r="M197" i="1"/>
  <c r="K197" i="1"/>
  <c r="L197" i="1"/>
  <c r="N33" i="1"/>
  <c r="L33" i="1"/>
  <c r="J33" i="1"/>
  <c r="M33" i="1"/>
  <c r="K33" i="1"/>
  <c r="M114" i="1"/>
  <c r="L114" i="1"/>
  <c r="K114" i="1"/>
  <c r="J114" i="1"/>
  <c r="N114" i="1"/>
  <c r="J145" i="1"/>
  <c r="N145" i="1"/>
  <c r="M145" i="1"/>
  <c r="L145" i="1"/>
  <c r="K145" i="1"/>
  <c r="K54" i="1"/>
  <c r="J54" i="1"/>
  <c r="N54" i="1"/>
  <c r="M54" i="1"/>
  <c r="L54" i="1"/>
  <c r="L152" i="1"/>
  <c r="K152" i="1"/>
  <c r="J152" i="1"/>
  <c r="N152" i="1"/>
  <c r="M152" i="1"/>
  <c r="L171" i="1"/>
  <c r="K171" i="1"/>
  <c r="J171" i="1"/>
  <c r="N171" i="1"/>
  <c r="M171" i="1"/>
  <c r="M76" i="1"/>
  <c r="L76" i="1"/>
  <c r="K76" i="1"/>
  <c r="J76" i="1"/>
  <c r="N76" i="1"/>
  <c r="L158" i="1"/>
  <c r="K158" i="1"/>
  <c r="J158" i="1"/>
  <c r="N158" i="1"/>
  <c r="M158" i="1"/>
  <c r="J108" i="1"/>
  <c r="M108" i="1"/>
  <c r="L108" i="1"/>
  <c r="K108" i="1"/>
  <c r="N108" i="1"/>
  <c r="N93" i="1"/>
  <c r="M93" i="1"/>
  <c r="L93" i="1"/>
  <c r="J93" i="1"/>
  <c r="K93" i="1"/>
  <c r="M166" i="1"/>
  <c r="L166" i="1"/>
  <c r="K166" i="1"/>
  <c r="J166" i="1"/>
  <c r="N166" i="1"/>
  <c r="L29" i="1"/>
  <c r="K29" i="1"/>
  <c r="J29" i="1"/>
  <c r="N29" i="1"/>
  <c r="M29" i="1"/>
  <c r="N53" i="1"/>
  <c r="M53" i="1"/>
  <c r="L53" i="1"/>
  <c r="K53" i="1"/>
  <c r="J53" i="1"/>
  <c r="N135" i="1"/>
  <c r="M135" i="1"/>
  <c r="L135" i="1"/>
  <c r="K135" i="1"/>
  <c r="J135" i="1"/>
  <c r="J232" i="1"/>
  <c r="N232" i="1"/>
  <c r="L232" i="1"/>
  <c r="M232" i="1"/>
  <c r="K232" i="1"/>
  <c r="L233" i="1"/>
  <c r="N233" i="1"/>
  <c r="K233" i="1"/>
  <c r="J233" i="1"/>
  <c r="M233" i="1"/>
  <c r="L34" i="1"/>
  <c r="J34" i="1"/>
  <c r="M34" i="1"/>
  <c r="N34" i="1"/>
  <c r="K34" i="1"/>
  <c r="N168" i="1"/>
  <c r="M168" i="1"/>
  <c r="L168" i="1"/>
  <c r="J168" i="1"/>
  <c r="K168" i="1"/>
  <c r="J213" i="1"/>
  <c r="N213" i="1"/>
  <c r="L213" i="1"/>
  <c r="M213" i="1"/>
  <c r="K213" i="1"/>
  <c r="K101" i="1"/>
  <c r="J101" i="1"/>
  <c r="N101" i="1"/>
  <c r="M101" i="1"/>
  <c r="L101" i="1"/>
  <c r="N221" i="1"/>
  <c r="M221" i="1"/>
  <c r="L221" i="1"/>
  <c r="K221" i="1"/>
  <c r="J221" i="1"/>
  <c r="M25" i="1"/>
  <c r="L25" i="1"/>
  <c r="K25" i="1"/>
  <c r="J25" i="1"/>
  <c r="N25" i="1"/>
  <c r="K121" i="1"/>
  <c r="J121" i="1"/>
  <c r="M121" i="1"/>
  <c r="N121" i="1"/>
  <c r="L121" i="1"/>
  <c r="J51" i="1"/>
  <c r="N51" i="1"/>
  <c r="L51" i="1"/>
  <c r="M51" i="1"/>
  <c r="K51" i="1"/>
  <c r="N63" i="1"/>
  <c r="M63" i="1"/>
  <c r="L63" i="1"/>
  <c r="K63" i="1"/>
  <c r="J63" i="1"/>
  <c r="L194" i="1"/>
  <c r="M194" i="1"/>
  <c r="K194" i="1"/>
  <c r="J194" i="1"/>
  <c r="N194" i="1"/>
  <c r="M188" i="1"/>
  <c r="J188" i="1"/>
  <c r="L188" i="1"/>
  <c r="K188" i="1"/>
  <c r="N188" i="1"/>
  <c r="K60" i="1"/>
  <c r="J60" i="1"/>
  <c r="M60" i="1"/>
  <c r="N60" i="1"/>
  <c r="L60" i="1"/>
  <c r="L58" i="1"/>
  <c r="M58" i="1"/>
  <c r="J58" i="1"/>
  <c r="N58" i="1"/>
  <c r="K58" i="1"/>
  <c r="N22" i="1"/>
  <c r="M22" i="1"/>
  <c r="K22" i="1"/>
  <c r="J22" i="1"/>
  <c r="L22" i="1"/>
  <c r="N173" i="1"/>
  <c r="M173" i="1"/>
  <c r="L173" i="1"/>
  <c r="K173" i="1"/>
  <c r="J173" i="1"/>
  <c r="N160" i="1"/>
  <c r="M160" i="1"/>
  <c r="L160" i="1"/>
  <c r="K160" i="1"/>
  <c r="J160" i="1"/>
  <c r="J42" i="1"/>
  <c r="N42" i="1"/>
  <c r="M42" i="1"/>
  <c r="L42" i="1"/>
  <c r="K42" i="1"/>
  <c r="L133" i="1"/>
  <c r="K133" i="1"/>
  <c r="J133" i="1"/>
  <c r="N133" i="1"/>
  <c r="M133" i="1"/>
  <c r="K126" i="1"/>
  <c r="J126" i="1"/>
  <c r="M126" i="1"/>
  <c r="L126" i="1"/>
  <c r="N126" i="1"/>
  <c r="N159" i="1"/>
  <c r="L159" i="1"/>
  <c r="M159" i="1"/>
  <c r="K159" i="1"/>
  <c r="J159" i="1"/>
  <c r="M95" i="1"/>
  <c r="J95" i="1"/>
  <c r="L95" i="1"/>
  <c r="N95" i="1"/>
  <c r="K95" i="1"/>
  <c r="N129" i="1"/>
  <c r="M129" i="1"/>
  <c r="K129" i="1"/>
  <c r="L129" i="1"/>
  <c r="J129" i="1"/>
  <c r="N70" i="1"/>
  <c r="M70" i="1"/>
  <c r="L70" i="1"/>
  <c r="J70" i="1"/>
  <c r="K70" i="1"/>
  <c r="N14" i="1"/>
  <c r="M14" i="1"/>
  <c r="L14" i="1"/>
  <c r="K14" i="1"/>
  <c r="J14" i="1"/>
  <c r="M36" i="1"/>
  <c r="N36" i="1"/>
  <c r="L36" i="1"/>
  <c r="K36" i="1"/>
  <c r="J36" i="1"/>
  <c r="M209" i="1"/>
  <c r="L209" i="1"/>
  <c r="N209" i="1"/>
  <c r="K209" i="1"/>
  <c r="J209" i="1"/>
  <c r="K52" i="1"/>
  <c r="M52" i="1"/>
  <c r="L52" i="1"/>
  <c r="J52" i="1"/>
  <c r="N52" i="1"/>
  <c r="L167" i="1"/>
  <c r="K167" i="1"/>
  <c r="J167" i="1"/>
  <c r="N167" i="1"/>
  <c r="M167" i="1"/>
  <c r="L96" i="1"/>
  <c r="J96" i="1"/>
  <c r="M96" i="1"/>
  <c r="N96" i="1"/>
  <c r="K96" i="1"/>
  <c r="J218" i="1"/>
  <c r="K218" i="1"/>
  <c r="M218" i="1"/>
  <c r="N218" i="1"/>
  <c r="L218" i="1"/>
  <c r="N10" i="1"/>
  <c r="M10" i="1"/>
  <c r="K10" i="1"/>
  <c r="J10" i="1"/>
  <c r="L10" i="1"/>
  <c r="K161" i="1"/>
  <c r="M161" i="1"/>
  <c r="J161" i="1"/>
  <c r="N161" i="1"/>
  <c r="L161" i="1"/>
  <c r="N62" i="1"/>
  <c r="M62" i="1"/>
  <c r="L62" i="1"/>
  <c r="J62" i="1"/>
  <c r="K62" i="1"/>
  <c r="N214" i="1"/>
  <c r="M214" i="1"/>
  <c r="K214" i="1"/>
  <c r="L214" i="1"/>
  <c r="J214" i="1"/>
  <c r="N162" i="1"/>
  <c r="M162" i="1"/>
  <c r="L162" i="1"/>
  <c r="J162" i="1"/>
  <c r="K162" i="1"/>
  <c r="N112" i="1"/>
  <c r="M112" i="1"/>
  <c r="L112" i="1"/>
  <c r="K112" i="1"/>
  <c r="J112" i="1"/>
  <c r="K147" i="1"/>
  <c r="J147" i="1"/>
  <c r="N147" i="1"/>
  <c r="M147" i="1"/>
  <c r="L147" i="1"/>
  <c r="J151" i="1"/>
  <c r="M151" i="1"/>
  <c r="L151" i="1"/>
  <c r="K151" i="1"/>
  <c r="N151" i="1"/>
  <c r="L170" i="1"/>
  <c r="K170" i="1"/>
  <c r="J170" i="1"/>
  <c r="M170" i="1"/>
  <c r="N170" i="1"/>
  <c r="N56" i="1"/>
  <c r="M56" i="1"/>
  <c r="L56" i="1"/>
  <c r="K56" i="1"/>
  <c r="J56" i="1"/>
  <c r="L229" i="1"/>
  <c r="J229" i="1"/>
  <c r="N229" i="1"/>
  <c r="M229" i="1"/>
  <c r="K229" i="1"/>
  <c r="L115" i="1"/>
  <c r="K115" i="1"/>
  <c r="J115" i="1"/>
  <c r="N115" i="1"/>
  <c r="M115" i="1"/>
  <c r="N75" i="1"/>
  <c r="M75" i="1"/>
  <c r="K75" i="1"/>
  <c r="L75" i="1"/>
  <c r="J75" i="1"/>
  <c r="N17" i="1"/>
  <c r="M17" i="1"/>
  <c r="L17" i="1"/>
  <c r="K17" i="1"/>
  <c r="J17" i="1"/>
  <c r="N190" i="1"/>
  <c r="J190" i="1"/>
  <c r="L190" i="1"/>
  <c r="M190" i="1"/>
  <c r="K190" i="1"/>
  <c r="M12" i="1"/>
  <c r="N12" i="1"/>
  <c r="L12" i="1"/>
  <c r="J12" i="1"/>
  <c r="K12" i="1"/>
  <c r="N130" i="1"/>
  <c r="M130" i="1"/>
  <c r="L130" i="1"/>
  <c r="K130" i="1"/>
  <c r="J130" i="1"/>
  <c r="M180" i="1"/>
  <c r="K180" i="1"/>
  <c r="J180" i="1"/>
  <c r="N180" i="1"/>
  <c r="L180" i="1"/>
  <c r="L125" i="1"/>
  <c r="K125" i="1"/>
  <c r="J125" i="1"/>
  <c r="N125" i="1"/>
  <c r="M125" i="1"/>
  <c r="M143" i="1"/>
  <c r="L143" i="1"/>
  <c r="K143" i="1"/>
  <c r="J143" i="1"/>
  <c r="N143" i="1"/>
  <c r="J86" i="1"/>
  <c r="K86" i="1"/>
  <c r="M86" i="1"/>
  <c r="N86" i="1"/>
  <c r="L86" i="1"/>
  <c r="L5" i="1"/>
  <c r="K5" i="1"/>
  <c r="M5" i="1"/>
  <c r="J5" i="1"/>
  <c r="N5" i="1"/>
  <c r="N91" i="1"/>
  <c r="M91" i="1"/>
  <c r="L91" i="1"/>
  <c r="K91" i="1"/>
  <c r="J91" i="1"/>
  <c r="M82" i="1"/>
  <c r="K82" i="1"/>
  <c r="N82" i="1"/>
  <c r="L82" i="1"/>
  <c r="J82" i="1"/>
  <c r="L222" i="1"/>
  <c r="K222" i="1"/>
  <c r="J222" i="1"/>
  <c r="N222" i="1"/>
  <c r="M222" i="1"/>
  <c r="M153" i="1"/>
  <c r="N153" i="1"/>
  <c r="L153" i="1"/>
  <c r="J153" i="1"/>
  <c r="K153" i="1"/>
  <c r="N41" i="1"/>
  <c r="M41" i="1"/>
  <c r="L41" i="1"/>
  <c r="J41" i="1"/>
  <c r="K41" i="1"/>
  <c r="N228" i="1"/>
  <c r="M228" i="1"/>
  <c r="L228" i="1"/>
  <c r="K228" i="1"/>
  <c r="J228" i="1"/>
  <c r="N113" i="1"/>
  <c r="M113" i="1"/>
  <c r="L113" i="1"/>
  <c r="K113" i="1"/>
  <c r="J113" i="1"/>
  <c r="L136" i="1"/>
  <c r="K136" i="1"/>
  <c r="J136" i="1"/>
  <c r="N136" i="1"/>
  <c r="M136" i="1"/>
  <c r="K128" i="1"/>
  <c r="J128" i="1"/>
  <c r="M128" i="1"/>
  <c r="N128" i="1"/>
  <c r="L128" i="1"/>
  <c r="J84" i="1"/>
  <c r="N84" i="1"/>
  <c r="L84" i="1"/>
  <c r="M84" i="1"/>
  <c r="K84" i="1"/>
  <c r="L179" i="1"/>
  <c r="K179" i="1"/>
  <c r="J179" i="1"/>
  <c r="N179" i="1"/>
  <c r="M179" i="1"/>
  <c r="N50" i="1"/>
  <c r="M50" i="1"/>
  <c r="K50" i="1"/>
  <c r="L50" i="1"/>
  <c r="J50" i="1"/>
  <c r="N184" i="1"/>
  <c r="M184" i="1"/>
  <c r="L184" i="1"/>
  <c r="J184" i="1"/>
  <c r="K184" i="1"/>
  <c r="N59" i="1"/>
  <c r="L59" i="1"/>
  <c r="J59" i="1"/>
  <c r="M59" i="1"/>
  <c r="K59" i="1"/>
  <c r="L15" i="1"/>
  <c r="N15" i="1"/>
  <c r="M15" i="1"/>
  <c r="K15" i="1"/>
  <c r="J15" i="1"/>
  <c r="L215" i="1"/>
  <c r="M215" i="1"/>
  <c r="K215" i="1"/>
  <c r="N215" i="1"/>
  <c r="J215" i="1"/>
  <c r="J150" i="1"/>
  <c r="M150" i="1"/>
  <c r="L150" i="1"/>
  <c r="K150" i="1"/>
  <c r="N150" i="1"/>
  <c r="K6" i="1"/>
  <c r="J6" i="1"/>
  <c r="N6" i="1"/>
  <c r="M6" i="1"/>
  <c r="L6" i="1"/>
  <c r="K31" i="1"/>
  <c r="J31" i="1"/>
  <c r="M31" i="1"/>
  <c r="L31" i="1"/>
  <c r="N31" i="1"/>
  <c r="J61" i="1"/>
  <c r="N61" i="1"/>
  <c r="L61" i="1"/>
  <c r="M61" i="1"/>
  <c r="K61" i="1"/>
  <c r="N68" i="1"/>
  <c r="M68" i="1"/>
  <c r="K68" i="1"/>
  <c r="L68" i="1"/>
  <c r="J68" i="1"/>
  <c r="J189" i="1"/>
  <c r="M189" i="1"/>
  <c r="K189" i="1"/>
  <c r="N189" i="1"/>
  <c r="L189" i="1"/>
  <c r="N39" i="1"/>
  <c r="M39" i="1"/>
  <c r="L39" i="1"/>
  <c r="J39" i="1"/>
  <c r="K39" i="1"/>
  <c r="L165" i="1"/>
  <c r="K165" i="1"/>
  <c r="J165" i="1"/>
  <c r="N165" i="1"/>
  <c r="M165" i="1"/>
  <c r="N176" i="1"/>
  <c r="M176" i="1"/>
  <c r="L176" i="1"/>
  <c r="J176" i="1"/>
  <c r="K176" i="1"/>
  <c r="N211" i="1"/>
  <c r="J211" i="1"/>
  <c r="M211" i="1"/>
  <c r="L211" i="1"/>
  <c r="K211" i="1"/>
  <c r="K201" i="1"/>
  <c r="J201" i="1"/>
  <c r="N201" i="1"/>
  <c r="L201" i="1"/>
  <c r="M201" i="1"/>
  <c r="K205" i="1"/>
  <c r="M205" i="1"/>
  <c r="L205" i="1"/>
  <c r="J205" i="1"/>
  <c r="N205" i="1"/>
  <c r="L169" i="1"/>
  <c r="K169" i="1"/>
  <c r="J169" i="1"/>
  <c r="N169" i="1"/>
  <c r="M169" i="1"/>
  <c r="M210" i="1"/>
  <c r="L210" i="1"/>
  <c r="K210" i="1"/>
  <c r="J210" i="1"/>
  <c r="N210" i="1"/>
  <c r="M55" i="1"/>
  <c r="L55" i="1"/>
  <c r="K55" i="1"/>
  <c r="J55" i="1"/>
  <c r="N55" i="1"/>
  <c r="M8" i="1"/>
  <c r="K8" i="1"/>
  <c r="L8" i="1"/>
  <c r="J8" i="1"/>
  <c r="N8" i="1"/>
  <c r="N77" i="1"/>
  <c r="M77" i="1"/>
  <c r="L77" i="1"/>
  <c r="J77" i="1"/>
  <c r="K77" i="1"/>
  <c r="K88" i="1"/>
  <c r="M88" i="1"/>
  <c r="L88" i="1"/>
  <c r="J88" i="1"/>
  <c r="N88" i="1"/>
  <c r="K13" i="1"/>
  <c r="N13" i="1"/>
  <c r="M13" i="1"/>
  <c r="J13" i="1"/>
  <c r="L13" i="1"/>
  <c r="J47" i="1"/>
  <c r="N47" i="1"/>
  <c r="L47" i="1"/>
  <c r="M47" i="1"/>
  <c r="K47" i="1"/>
  <c r="N199" i="1"/>
  <c r="M199" i="1"/>
  <c r="L199" i="1"/>
  <c r="K199" i="1"/>
  <c r="J199" i="1"/>
  <c r="L74" i="1"/>
  <c r="K74" i="1"/>
  <c r="J74" i="1"/>
  <c r="M74" i="1"/>
  <c r="N74" i="1"/>
  <c r="M87" i="1"/>
  <c r="L87" i="1"/>
  <c r="K87" i="1"/>
  <c r="J87" i="1"/>
  <c r="N87" i="1"/>
  <c r="M3" i="1"/>
  <c r="L3" i="1"/>
  <c r="K3" i="1"/>
  <c r="J3" i="1"/>
  <c r="N3" i="1"/>
  <c r="M9" i="1"/>
  <c r="L9" i="1"/>
  <c r="K9" i="1"/>
  <c r="N9" i="1"/>
  <c r="J9" i="1"/>
  <c r="N187" i="1"/>
  <c r="M187" i="1"/>
  <c r="L187" i="1"/>
  <c r="J187" i="1"/>
  <c r="K187" i="1"/>
  <c r="N30" i="1"/>
  <c r="L30" i="1"/>
  <c r="M30" i="1"/>
  <c r="K30" i="1"/>
  <c r="J30" i="1"/>
  <c r="J38" i="1"/>
  <c r="N38" i="1"/>
  <c r="L38" i="1"/>
  <c r="K38" i="1"/>
  <c r="M38" i="1"/>
  <c r="N225" i="1"/>
  <c r="M225" i="1"/>
  <c r="L225" i="1"/>
  <c r="K225" i="1"/>
  <c r="J225" i="1"/>
  <c r="N118" i="1"/>
  <c r="M118" i="1"/>
  <c r="L118" i="1"/>
  <c r="K118" i="1"/>
  <c r="J118" i="1"/>
  <c r="K83" i="1"/>
  <c r="J83" i="1"/>
  <c r="N83" i="1"/>
  <c r="M83" i="1"/>
  <c r="L83" i="1"/>
  <c r="M139" i="1"/>
  <c r="L139" i="1"/>
  <c r="K139" i="1"/>
  <c r="J139" i="1"/>
  <c r="N139" i="1"/>
  <c r="K134" i="1"/>
  <c r="J134" i="1"/>
  <c r="M134" i="1"/>
  <c r="N134" i="1"/>
  <c r="L134" i="1"/>
  <c r="J117" i="1"/>
  <c r="N117" i="1"/>
  <c r="L117" i="1"/>
  <c r="M117" i="1"/>
  <c r="K117" i="1"/>
  <c r="N7" i="1"/>
  <c r="M7" i="1"/>
  <c r="L7" i="1"/>
  <c r="K7" i="1"/>
  <c r="J7" i="1"/>
  <c r="N137" i="1"/>
  <c r="M137" i="1"/>
  <c r="K137" i="1"/>
  <c r="L137" i="1"/>
  <c r="J137" i="1"/>
  <c r="N90" i="1"/>
  <c r="M90" i="1"/>
  <c r="L90" i="1"/>
  <c r="J90" i="1"/>
  <c r="K90" i="1"/>
  <c r="M195" i="1"/>
  <c r="L195" i="1"/>
  <c r="J195" i="1"/>
  <c r="N195" i="1"/>
  <c r="K195" i="1"/>
  <c r="K16" i="1"/>
  <c r="N16" i="1"/>
  <c r="M16" i="1"/>
  <c r="L16" i="1"/>
  <c r="J16" i="1"/>
  <c r="K193" i="1"/>
  <c r="M193" i="1"/>
  <c r="L193" i="1"/>
  <c r="J193" i="1"/>
  <c r="N193" i="1"/>
  <c r="L164" i="1"/>
  <c r="K164" i="1"/>
  <c r="J164" i="1"/>
  <c r="N164" i="1"/>
  <c r="M164" i="1"/>
  <c r="J45" i="1"/>
  <c r="K45" i="1"/>
  <c r="M45" i="1"/>
  <c r="N45" i="1"/>
  <c r="L45" i="1"/>
  <c r="N19" i="1"/>
  <c r="J19" i="1"/>
  <c r="L19" i="1"/>
  <c r="M19" i="1"/>
  <c r="K19" i="1"/>
  <c r="M154" i="1"/>
  <c r="L154" i="1"/>
  <c r="K154" i="1"/>
  <c r="N154" i="1"/>
  <c r="J154" i="1"/>
  <c r="N32" i="1"/>
  <c r="L32" i="1"/>
  <c r="J32" i="1"/>
  <c r="M32" i="1"/>
  <c r="K32" i="1"/>
  <c r="M40" i="1"/>
  <c r="N40" i="1"/>
  <c r="L40" i="1"/>
  <c r="J40" i="1"/>
  <c r="K40" i="1"/>
  <c r="J4" i="1"/>
  <c r="N4" i="1"/>
  <c r="L4" i="1"/>
  <c r="M4" i="1"/>
  <c r="K4" i="1"/>
  <c r="M44" i="1"/>
  <c r="N44" i="1"/>
  <c r="L44" i="1"/>
  <c r="K44" i="1"/>
  <c r="J44" i="1"/>
  <c r="N103" i="1"/>
  <c r="M103" i="1"/>
  <c r="L103" i="1"/>
  <c r="K103" i="1"/>
  <c r="J103" i="1"/>
  <c r="J80" i="1"/>
  <c r="N80" i="1"/>
  <c r="M80" i="1"/>
  <c r="L80" i="1"/>
  <c r="K80" i="1"/>
  <c r="K57" i="1"/>
  <c r="M57" i="1"/>
  <c r="N57" i="1"/>
  <c r="L57" i="1"/>
  <c r="J57" i="1"/>
  <c r="K198" i="1"/>
  <c r="J198" i="1"/>
  <c r="N198" i="1"/>
  <c r="M198" i="1"/>
  <c r="L198" i="1"/>
  <c r="L185" i="1"/>
  <c r="M185" i="1"/>
  <c r="K185" i="1"/>
  <c r="J185" i="1"/>
  <c r="N185" i="1"/>
  <c r="N97" i="1"/>
  <c r="M97" i="1"/>
  <c r="L97" i="1"/>
  <c r="K97" i="1"/>
  <c r="J97" i="1"/>
  <c r="M106" i="1"/>
  <c r="L106" i="1"/>
  <c r="K106" i="1"/>
  <c r="J106" i="1"/>
  <c r="N106" i="1"/>
  <c r="K138" i="1"/>
  <c r="L138" i="1"/>
  <c r="J138" i="1"/>
  <c r="N138" i="1"/>
  <c r="M138" i="1"/>
  <c r="L20" i="1"/>
  <c r="J20" i="1"/>
  <c r="N20" i="1"/>
  <c r="K20" i="1"/>
  <c r="M20" i="1"/>
  <c r="N18" i="1"/>
  <c r="M18" i="1"/>
  <c r="L18" i="1"/>
  <c r="K18" i="1"/>
  <c r="J18" i="1"/>
  <c r="N99" i="1"/>
  <c r="M99" i="1"/>
  <c r="L99" i="1"/>
  <c r="K99" i="1"/>
  <c r="J99" i="1"/>
  <c r="N234" i="1"/>
  <c r="M234" i="1"/>
  <c r="L234" i="1"/>
  <c r="K234" i="1"/>
  <c r="J234" i="1"/>
  <c r="L110" i="1"/>
  <c r="K110" i="1"/>
  <c r="J110" i="1"/>
  <c r="N110" i="1"/>
  <c r="M110" i="1"/>
  <c r="J27" i="1"/>
  <c r="N27" i="1"/>
  <c r="M27" i="1"/>
  <c r="L27" i="1"/>
  <c r="K27" i="1"/>
  <c r="K223" i="1"/>
  <c r="J223" i="1"/>
  <c r="M223" i="1"/>
  <c r="N223" i="1"/>
  <c r="L223" i="1"/>
  <c r="J122" i="1"/>
  <c r="N122" i="1"/>
  <c r="L122" i="1"/>
  <c r="M122" i="1"/>
  <c r="K122" i="1"/>
  <c r="N231" i="1"/>
  <c r="M231" i="1"/>
  <c r="K231" i="1"/>
  <c r="L231" i="1"/>
  <c r="J231" i="1"/>
  <c r="K28" i="1"/>
  <c r="N28" i="1"/>
  <c r="L28" i="1"/>
  <c r="M28" i="1"/>
  <c r="J28" i="1"/>
  <c r="N43" i="1"/>
  <c r="M43" i="1"/>
  <c r="L43" i="1"/>
  <c r="J43" i="1"/>
  <c r="K43" i="1"/>
  <c r="L196" i="1"/>
  <c r="M196" i="1"/>
  <c r="J196" i="1"/>
  <c r="N196" i="1"/>
  <c r="K196" i="1"/>
  <c r="J212" i="1"/>
  <c r="N212" i="1"/>
  <c r="M212" i="1"/>
  <c r="L212" i="1"/>
  <c r="K212" i="1"/>
  <c r="J155" i="1"/>
  <c r="M155" i="1"/>
  <c r="K155" i="1"/>
  <c r="N155" i="1"/>
  <c r="L155" i="1"/>
  <c r="N64" i="1"/>
  <c r="L64" i="1"/>
  <c r="K64" i="1"/>
  <c r="J64" i="1"/>
  <c r="M64" i="1"/>
  <c r="K217" i="1"/>
  <c r="J217" i="1"/>
  <c r="M217" i="1"/>
  <c r="L217" i="1"/>
  <c r="N217" i="1"/>
  <c r="J46" i="1"/>
  <c r="N46" i="1"/>
  <c r="L46" i="1"/>
  <c r="M46" i="1"/>
  <c r="K46" i="1"/>
  <c r="M67" i="1"/>
  <c r="J67" i="1"/>
  <c r="L67" i="1"/>
  <c r="N67" i="1"/>
  <c r="K67" i="1"/>
  <c r="N11" i="1"/>
  <c r="M11" i="1"/>
  <c r="L11" i="1"/>
  <c r="J11" i="1"/>
  <c r="K11" i="1"/>
  <c r="L220" i="1"/>
  <c r="N220" i="1"/>
  <c r="M220" i="1"/>
  <c r="J220" i="1"/>
  <c r="K220" i="1"/>
  <c r="N35" i="1"/>
  <c r="M35" i="1"/>
  <c r="L35" i="1"/>
  <c r="J35" i="1"/>
  <c r="K35" i="1"/>
  <c r="M132" i="1"/>
  <c r="L132" i="1"/>
  <c r="K132" i="1"/>
  <c r="J132" i="1"/>
  <c r="N132" i="1"/>
  <c r="N156" i="1"/>
  <c r="M156" i="1"/>
  <c r="L156" i="1"/>
  <c r="K156" i="1"/>
  <c r="J156" i="1"/>
  <c r="J102" i="1"/>
  <c r="N102" i="1"/>
  <c r="M102" i="1"/>
  <c r="L102" i="1"/>
  <c r="K102" i="1"/>
  <c r="N81" i="1"/>
  <c r="L81" i="1"/>
  <c r="K81" i="1"/>
  <c r="J81" i="1"/>
  <c r="M81" i="1"/>
  <c r="M177" i="1"/>
  <c r="L177" i="1"/>
  <c r="K177" i="1"/>
  <c r="J177" i="1"/>
  <c r="N177" i="1"/>
  <c r="L98" i="1"/>
  <c r="K98" i="1"/>
  <c r="J98" i="1"/>
  <c r="M98" i="1"/>
  <c r="N98" i="1"/>
  <c r="M119" i="1"/>
  <c r="L119" i="1"/>
  <c r="K119" i="1"/>
  <c r="J119" i="1"/>
  <c r="N119" i="1"/>
  <c r="M174" i="1"/>
  <c r="L174" i="1"/>
  <c r="K174" i="1"/>
  <c r="J174" i="1"/>
  <c r="N174" i="1"/>
</calcChain>
</file>

<file path=xl/sharedStrings.xml><?xml version="1.0" encoding="utf-8"?>
<sst xmlns="http://schemas.openxmlformats.org/spreadsheetml/2006/main" count="1350" uniqueCount="311">
  <si>
    <t>Age</t>
  </si>
  <si>
    <t>Plan Payment Date</t>
  </si>
  <si>
    <t>Inv Date</t>
  </si>
  <si>
    <t>Due Date</t>
  </si>
  <si>
    <t>Doc type</t>
  </si>
  <si>
    <t>Invoice</t>
  </si>
  <si>
    <t>Supplier</t>
  </si>
  <si>
    <t>Cur</t>
  </si>
  <si>
    <t>Invoice Amount</t>
  </si>
  <si>
    <t>Current</t>
  </si>
  <si>
    <t>1 to 30 Days</t>
  </si>
  <si>
    <t>31 to 60 Days</t>
  </si>
  <si>
    <t>61 to 90 Days</t>
  </si>
  <si>
    <t>Over 90 Days</t>
  </si>
  <si>
    <t>RWF/USD</t>
  </si>
  <si>
    <t>USD</t>
  </si>
  <si>
    <t>IN</t>
  </si>
  <si>
    <t>RWF</t>
  </si>
  <si>
    <t>AGADEN TRANSPORT LTD</t>
  </si>
  <si>
    <t>DAMASCENE MUDACUMURA</t>
  </si>
  <si>
    <t>MUKARUGEMA FLORENCE</t>
  </si>
  <si>
    <t>MUKUNDENTE SYLVIE</t>
  </si>
  <si>
    <t>VIVO ENERGY RWANDA</t>
  </si>
  <si>
    <t>XXX  TWAGIRAMUNGU</t>
  </si>
  <si>
    <t>0027/2025</t>
  </si>
  <si>
    <t>MASTER GLOBAL FORWARDERS LTD</t>
  </si>
  <si>
    <t>LOT 185</t>
  </si>
  <si>
    <t>RMPGB MINERAL TRACEABILITY ACCOUNT</t>
  </si>
  <si>
    <t>FEB 2025</t>
  </si>
  <si>
    <t>MICROSOFT 365 BUSINESS STANDARD</t>
  </si>
  <si>
    <t>LOT 0186</t>
  </si>
  <si>
    <t>0023/2025</t>
  </si>
  <si>
    <t>0025/2025</t>
  </si>
  <si>
    <t>JWS2408444</t>
  </si>
  <si>
    <t>ROHLIG-GRINDROD (PTY) LTD</t>
  </si>
  <si>
    <t>ZAR</t>
  </si>
  <si>
    <t>INA10049 K</t>
  </si>
  <si>
    <t>GST IMPORT AND EXPORT</t>
  </si>
  <si>
    <t>5425</t>
  </si>
  <si>
    <t>PAPETERIE VERY CLEAR LTD</t>
  </si>
  <si>
    <t>JWSJ2408515</t>
  </si>
  <si>
    <t>JWSJ2409029</t>
  </si>
  <si>
    <t>1212</t>
  </si>
  <si>
    <t>UFUNDI CITY STORE</t>
  </si>
  <si>
    <t>1230</t>
  </si>
  <si>
    <t>1210</t>
  </si>
  <si>
    <t>6793</t>
  </si>
  <si>
    <t>AVATA TRADING LTD</t>
  </si>
  <si>
    <t>251</t>
  </si>
  <si>
    <t>GREEN LAND SOLUTION LTD</t>
  </si>
  <si>
    <t>66282</t>
  </si>
  <si>
    <t>467</t>
  </si>
  <si>
    <t>MJ PROMISE SUPPLIES LTD</t>
  </si>
  <si>
    <t>1209</t>
  </si>
  <si>
    <t>19909</t>
  </si>
  <si>
    <t>DREAM COMPUTER LTD</t>
  </si>
  <si>
    <t>1211</t>
  </si>
  <si>
    <t>JAE2417857</t>
  </si>
  <si>
    <t>1222</t>
  </si>
  <si>
    <t>COOPERATIVE INGUNGURU TWITEZIMBERE</t>
  </si>
  <si>
    <t>46</t>
  </si>
  <si>
    <t>GS &amp; CR LTD</t>
  </si>
  <si>
    <t>6880</t>
  </si>
  <si>
    <t>14867</t>
  </si>
  <si>
    <t>70455</t>
  </si>
  <si>
    <t>2370</t>
  </si>
  <si>
    <t>OMK COMPANY LTD</t>
  </si>
  <si>
    <t>6879</t>
  </si>
  <si>
    <t>7147</t>
  </si>
  <si>
    <t>K&amp;L UMUCYO FAMILY LTD</t>
  </si>
  <si>
    <t>265467</t>
  </si>
  <si>
    <t>5426</t>
  </si>
  <si>
    <t>253</t>
  </si>
  <si>
    <t>0935/2024</t>
  </si>
  <si>
    <t>10812024</t>
  </si>
  <si>
    <t>1080/2024</t>
  </si>
  <si>
    <t>0028/2025</t>
  </si>
  <si>
    <t>0032/2025</t>
  </si>
  <si>
    <t>6415</t>
  </si>
  <si>
    <t>0809/2024</t>
  </si>
  <si>
    <t>0060/2025</t>
  </si>
  <si>
    <t>4977</t>
  </si>
  <si>
    <t>68</t>
  </si>
  <si>
    <t>2457</t>
  </si>
  <si>
    <t>803</t>
  </si>
  <si>
    <t>SIEMEMAX MOTORS IDEALE</t>
  </si>
  <si>
    <t>2365</t>
  </si>
  <si>
    <t>RWANDA SPECIAL MATERIAL LTD</t>
  </si>
  <si>
    <t>2431</t>
  </si>
  <si>
    <t>20242</t>
  </si>
  <si>
    <t>400</t>
  </si>
  <si>
    <t>FLORENCE MUNYANKINDI</t>
  </si>
  <si>
    <t>71684</t>
  </si>
  <si>
    <t>6881/6882</t>
  </si>
  <si>
    <t>JWSJ2408802</t>
  </si>
  <si>
    <t>36</t>
  </si>
  <si>
    <t>NDACYAYISENGA MARTIN</t>
  </si>
  <si>
    <t>94</t>
  </si>
  <si>
    <t>3574</t>
  </si>
  <si>
    <t>5508</t>
  </si>
  <si>
    <t>64</t>
  </si>
  <si>
    <t>70</t>
  </si>
  <si>
    <t>5398</t>
  </si>
  <si>
    <t>1078</t>
  </si>
  <si>
    <t>2606</t>
  </si>
  <si>
    <t>CABLE WORKS SOLUTION LTD</t>
  </si>
  <si>
    <t>7348</t>
  </si>
  <si>
    <t>540</t>
  </si>
  <si>
    <t>ALPINE HOLIDAYS LTD</t>
  </si>
  <si>
    <t>4373</t>
  </si>
  <si>
    <t>JMSJ2409029,DSE2423456</t>
  </si>
  <si>
    <t>6794</t>
  </si>
  <si>
    <t>2412</t>
  </si>
  <si>
    <t>69</t>
  </si>
  <si>
    <t>1057/2024</t>
  </si>
  <si>
    <t>2371</t>
  </si>
  <si>
    <t>1229</t>
  </si>
  <si>
    <t>7347</t>
  </si>
  <si>
    <t>2602</t>
  </si>
  <si>
    <t>STEVEN AUTO PARTS</t>
  </si>
  <si>
    <t>2384</t>
  </si>
  <si>
    <t>0026/2025</t>
  </si>
  <si>
    <t>0126/2025</t>
  </si>
  <si>
    <t>029/2025</t>
  </si>
  <si>
    <t>67</t>
  </si>
  <si>
    <t>252</t>
  </si>
  <si>
    <t>PR0006344</t>
  </si>
  <si>
    <t>ENGINEERING REGEMENT</t>
  </si>
  <si>
    <t>0883/2024</t>
  </si>
  <si>
    <t>0928/2024</t>
  </si>
  <si>
    <t>1016/2024</t>
  </si>
  <si>
    <t>1070/2024</t>
  </si>
  <si>
    <t>0030/2025</t>
  </si>
  <si>
    <t>0884/2024</t>
  </si>
  <si>
    <t>493</t>
  </si>
  <si>
    <t>AOK FARM LTD</t>
  </si>
  <si>
    <t>4743</t>
  </si>
  <si>
    <t>5505</t>
  </si>
  <si>
    <t>0149/2025</t>
  </si>
  <si>
    <t>0070/2025</t>
  </si>
  <si>
    <t>0851/2024</t>
  </si>
  <si>
    <t>0974/2024</t>
  </si>
  <si>
    <t>0022/2025</t>
  </si>
  <si>
    <t>0988/2024</t>
  </si>
  <si>
    <t>21148</t>
  </si>
  <si>
    <t>KIGALI BEARING IMPORT LTD</t>
  </si>
  <si>
    <t>MAGASIN KAJAL</t>
  </si>
  <si>
    <t>998</t>
  </si>
  <si>
    <t>0918/2024</t>
  </si>
  <si>
    <t>0024/2025</t>
  </si>
  <si>
    <t>1056/2024</t>
  </si>
  <si>
    <t>0798/2024</t>
  </si>
  <si>
    <t>67049</t>
  </si>
  <si>
    <t>155</t>
  </si>
  <si>
    <t>COOL SOLUTIONS COMPANY LTD</t>
  </si>
  <si>
    <t>MANGO TELECOM LTD</t>
  </si>
  <si>
    <t>2971</t>
  </si>
  <si>
    <t>1496</t>
  </si>
  <si>
    <t>SIVA COMPANY LTD</t>
  </si>
  <si>
    <t>1361</t>
  </si>
  <si>
    <t>THE PROMISE AUTO PARTS LTD</t>
  </si>
  <si>
    <t>0033/2025</t>
  </si>
  <si>
    <t>1194</t>
  </si>
  <si>
    <t>1009/2024</t>
  </si>
  <si>
    <t>1193</t>
  </si>
  <si>
    <t>0961/2024</t>
  </si>
  <si>
    <t>0059/2025</t>
  </si>
  <si>
    <t>0919/2024</t>
  </si>
  <si>
    <t>0031/2025</t>
  </si>
  <si>
    <t>0945/2024</t>
  </si>
  <si>
    <t>1200</t>
  </si>
  <si>
    <t>1237</t>
  </si>
  <si>
    <t>349</t>
  </si>
  <si>
    <t>E&amp;I LOGISTICS LTD</t>
  </si>
  <si>
    <t>16803</t>
  </si>
  <si>
    <t>0854/2024</t>
  </si>
  <si>
    <t>246/246NS</t>
  </si>
  <si>
    <t>CR</t>
  </si>
  <si>
    <t>0808/2024</t>
  </si>
  <si>
    <t>1037</t>
  </si>
  <si>
    <t>UFACO GARMENTS LTD</t>
  </si>
  <si>
    <t>101</t>
  </si>
  <si>
    <t>CUBUN SERVICES LTD</t>
  </si>
  <si>
    <t>0870/2024</t>
  </si>
  <si>
    <t>198</t>
  </si>
  <si>
    <t>133</t>
  </si>
  <si>
    <t>208</t>
  </si>
  <si>
    <t>MINING HYDRAULIC HYDRO POWER FOREST EXPLOITATION</t>
  </si>
  <si>
    <t>1177</t>
  </si>
  <si>
    <t>1484</t>
  </si>
  <si>
    <t>679</t>
  </si>
  <si>
    <t>NDAMUSHIMA NICODEME</t>
  </si>
  <si>
    <t>1233</t>
  </si>
  <si>
    <t>2407</t>
  </si>
  <si>
    <t>35</t>
  </si>
  <si>
    <t>1176</t>
  </si>
  <si>
    <t>2604</t>
  </si>
  <si>
    <t>1071/2024</t>
  </si>
  <si>
    <t>411</t>
  </si>
  <si>
    <t>0917/2024</t>
  </si>
  <si>
    <t>2607</t>
  </si>
  <si>
    <t>802</t>
  </si>
  <si>
    <t>519</t>
  </si>
  <si>
    <t>SOLTECH WORKS LTD</t>
  </si>
  <si>
    <t>2067</t>
  </si>
  <si>
    <t>QUINCAILLERIE  BOLT LTD</t>
  </si>
  <si>
    <t>PR6210</t>
  </si>
  <si>
    <t>NZAMURAMBAHO DIDIER</t>
  </si>
  <si>
    <t>165</t>
  </si>
  <si>
    <t>AMACO PAINTS LTD</t>
  </si>
  <si>
    <t>187</t>
  </si>
  <si>
    <t>16804</t>
  </si>
  <si>
    <t>5936</t>
  </si>
  <si>
    <t>1175</t>
  </si>
  <si>
    <t>2440</t>
  </si>
  <si>
    <t>140</t>
  </si>
  <si>
    <t>151</t>
  </si>
  <si>
    <t>153</t>
  </si>
  <si>
    <t>470</t>
  </si>
  <si>
    <t>0852/2024</t>
  </si>
  <si>
    <t>1072/2024</t>
  </si>
  <si>
    <t>18374</t>
  </si>
  <si>
    <t>2373</t>
  </si>
  <si>
    <t>70682</t>
  </si>
  <si>
    <t>2463</t>
  </si>
  <si>
    <t>2524</t>
  </si>
  <si>
    <t>0991/2024</t>
  </si>
  <si>
    <t>16268</t>
  </si>
  <si>
    <t>16928</t>
  </si>
  <si>
    <t>QUINCAILLERIE MUHIRWA LIMITED</t>
  </si>
  <si>
    <t>17306</t>
  </si>
  <si>
    <t>62</t>
  </si>
  <si>
    <t>526</t>
  </si>
  <si>
    <t>3270</t>
  </si>
  <si>
    <t>POWERMAXIMUS LTD</t>
  </si>
  <si>
    <t>2413</t>
  </si>
  <si>
    <t>473</t>
  </si>
  <si>
    <t>2376</t>
  </si>
  <si>
    <t>0873/2024</t>
  </si>
  <si>
    <t>2117</t>
  </si>
  <si>
    <t>52</t>
  </si>
  <si>
    <t>51</t>
  </si>
  <si>
    <t>2369</t>
  </si>
  <si>
    <t>2432</t>
  </si>
  <si>
    <t>535</t>
  </si>
  <si>
    <t>70454</t>
  </si>
  <si>
    <t>530</t>
  </si>
  <si>
    <t>WELL INTERNATIONAL LTD</t>
  </si>
  <si>
    <t>2615</t>
  </si>
  <si>
    <t>17704</t>
  </si>
  <si>
    <t>534</t>
  </si>
  <si>
    <t>17703</t>
  </si>
  <si>
    <t>45</t>
  </si>
  <si>
    <t>443</t>
  </si>
  <si>
    <t>471</t>
  </si>
  <si>
    <t>442</t>
  </si>
  <si>
    <t>0924/2024</t>
  </si>
  <si>
    <t>469</t>
  </si>
  <si>
    <t>16206</t>
  </si>
  <si>
    <t>RIEX MOTORS LTD</t>
  </si>
  <si>
    <t>18373</t>
  </si>
  <si>
    <t>2441</t>
  </si>
  <si>
    <t>18793</t>
  </si>
  <si>
    <t>2614</t>
  </si>
  <si>
    <t>436</t>
  </si>
  <si>
    <t>1485</t>
  </si>
  <si>
    <t>509</t>
  </si>
  <si>
    <t>508</t>
  </si>
  <si>
    <t>10302</t>
  </si>
  <si>
    <t>ACER LTD</t>
  </si>
  <si>
    <t>17113</t>
  </si>
  <si>
    <t>2372</t>
  </si>
  <si>
    <t>19908</t>
  </si>
  <si>
    <t>2839</t>
  </si>
  <si>
    <t>IMPRIMERIE STYLEX</t>
  </si>
  <si>
    <t>78</t>
  </si>
  <si>
    <t>2374</t>
  </si>
  <si>
    <t>16248</t>
  </si>
  <si>
    <t>7200</t>
  </si>
  <si>
    <t>PRO WATER RWANDA LTD</t>
  </si>
  <si>
    <t>472</t>
  </si>
  <si>
    <t>17702</t>
  </si>
  <si>
    <t>551</t>
  </si>
  <si>
    <t>2439</t>
  </si>
  <si>
    <t>72</t>
  </si>
  <si>
    <t>2495</t>
  </si>
  <si>
    <t>1486</t>
  </si>
  <si>
    <t>18397</t>
  </si>
  <si>
    <t>2465</t>
  </si>
  <si>
    <t>2508</t>
  </si>
  <si>
    <t>527</t>
  </si>
  <si>
    <t>6800</t>
  </si>
  <si>
    <t>136</t>
  </si>
  <si>
    <t>1528</t>
  </si>
  <si>
    <t>18668</t>
  </si>
  <si>
    <t>AQUA-SAN</t>
  </si>
  <si>
    <t>2414</t>
  </si>
  <si>
    <t>2464</t>
  </si>
  <si>
    <t>678</t>
  </si>
  <si>
    <t>8012</t>
  </si>
  <si>
    <t>ALEX STEWART INTERNATIONAL RWANDA LTD</t>
  </si>
  <si>
    <t>8135</t>
  </si>
  <si>
    <t>2509</t>
  </si>
  <si>
    <t>Paid</t>
  </si>
  <si>
    <t>March</t>
  </si>
  <si>
    <t>Monthly Payment</t>
  </si>
  <si>
    <t>Francine to provide</t>
  </si>
  <si>
    <t>Yes</t>
  </si>
  <si>
    <t>Balance</t>
  </si>
  <si>
    <t>yes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</si>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</sst>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yyyy\-mm\-dd"/>
    <numFmt numFmtId="166" formatCode="#,##0.00;\(#,##0.0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Aptos Narrow"/>
      <family val="2"/>
      <scheme val="min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43" fontId="1" fillId="0" borderId="0" applyFont="0" applyFill="0" applyBorder="0" applyAlignment="0" applyProtection="0"/>
  </cellStyleXfs>
  <cellXfs count="43">
    <xf numFmtId="0" fontId="0" fillId="0" borderId="0" xfId="0"/>
    <xf numFmtId="1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Fill="1"/>
    <xf numFmtId="16" fontId="2" fillId="0" borderId="0" xfId="0" applyNumberFormat="1" applyFont="1" applyAlignment="1">
      <alignment horizontal="center"/>
    </xf>
    <xf numFmtId="166" fontId="3" fillId="0" borderId="0" xfId="1" applyNumberFormat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" fontId="3" fillId="0" borderId="0" xfId="1" applyNumberFormat="1" applyFont="1" applyFill="1" applyAlignment="1">
      <alignment horizontal="center" vertical="center" wrapText="1"/>
    </xf>
    <xf numFmtId="0" fontId="5" fillId="0" borderId="0" xfId="2" applyFont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65" fontId="7" fillId="2" borderId="0" xfId="3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6" fontId="2" fillId="2" borderId="0" xfId="0" applyNumberFormat="1" applyFont="1" applyFill="1" applyAlignment="1">
      <alignment horizontal="center"/>
    </xf>
    <xf numFmtId="0" fontId="7" fillId="2" borderId="0" xfId="3" applyFont="1" applyFill="1" applyAlignment="1">
      <alignment vertical="center" wrapText="1"/>
    </xf>
    <xf numFmtId="0" fontId="7" fillId="2" borderId="0" xfId="3" applyFont="1" applyFill="1" applyAlignment="1">
      <alignment vertical="center"/>
    </xf>
    <xf numFmtId="14" fontId="7" fillId="2" borderId="0" xfId="3" applyNumberFormat="1" applyFont="1" applyFill="1" applyAlignment="1">
      <alignment horizontal="center" vertical="center" wrapText="1"/>
    </xf>
    <xf numFmtId="4" fontId="7" fillId="2" borderId="0" xfId="3" applyNumberFormat="1" applyFont="1" applyFill="1" applyAlignment="1">
      <alignment vertical="center" wrapText="1"/>
    </xf>
    <xf numFmtId="164" fontId="2" fillId="2" borderId="0" xfId="1" applyFont="1" applyFill="1" applyAlignment="1">
      <alignment horizontal="center" vertical="center" wrapText="1"/>
    </xf>
    <xf numFmtId="164" fontId="2" fillId="2" borderId="0" xfId="1" applyFont="1" applyFill="1"/>
    <xf numFmtId="14" fontId="7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6" fontId="2" fillId="3" borderId="0" xfId="0" applyNumberFormat="1" applyFont="1" applyFill="1" applyAlignment="1">
      <alignment horizontal="center"/>
    </xf>
    <xf numFmtId="165" fontId="7" fillId="3" borderId="0" xfId="3" applyNumberFormat="1" applyFont="1" applyFill="1" applyAlignment="1">
      <alignment horizontal="center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vertical="center"/>
    </xf>
    <xf numFmtId="14" fontId="7" fillId="3" borderId="0" xfId="3" applyNumberFormat="1" applyFont="1" applyFill="1" applyAlignment="1">
      <alignment horizontal="center" vertical="center" wrapText="1"/>
    </xf>
    <xf numFmtId="4" fontId="7" fillId="3" borderId="0" xfId="3" applyNumberFormat="1" applyFont="1" applyFill="1" applyAlignment="1">
      <alignment vertical="center" wrapText="1"/>
    </xf>
    <xf numFmtId="164" fontId="2" fillId="3" borderId="0" xfId="1" applyFont="1" applyFill="1" applyAlignment="1">
      <alignment horizontal="center" vertical="center" wrapText="1"/>
    </xf>
    <xf numFmtId="164" fontId="2" fillId="3" borderId="0" xfId="1" applyFont="1" applyFill="1"/>
    <xf numFmtId="164" fontId="2" fillId="3" borderId="0" xfId="1" applyFont="1" applyFill="1" applyAlignment="1">
      <alignment horizontal="center"/>
    </xf>
  </cellXfs>
  <cellStyles count="5">
    <cellStyle name="Comma" xfId="1" builtinId="3"/>
    <cellStyle name="Comma 3" xfId="4" xr:uid="{66DC5755-EBBD-4EDE-BCAB-5EC5BE804276}"/>
    <cellStyle name="Normal" xfId="0" builtinId="0"/>
    <cellStyle name="Normal 2 2" xfId="3" xr:uid="{23A2F749-C35D-4DBA-A8BC-701A486D2A6F}"/>
    <cellStyle name="Normal 4" xfId="2" xr:uid="{647B2FC5-F525-418D-A2B2-3F15BA937AA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SHAREDRIVE\Trinity%20Metals\SynologyDrive\14%20-%20Forecast\01%20Cash%20Forecast\2025\Wk%209%20TMG%20Consolidated%20Cash%20forecast_03.01.2025_v2.xlsx" TargetMode="External"/><Relationship Id="rId1" Type="http://schemas.openxmlformats.org/officeDocument/2006/relationships/externalLinkPath" Target="SHAREDRIVE/Trinity%20Metals/SynologyDrive/14%20-%20Forecast/01%20Cash%20Forecast/2025/Wk%209%20TMG%20Consolidated%20Cash%20forecast_03.01.20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EX Budget"/>
      <sheetName val="Summary"/>
      <sheetName val="BVI"/>
      <sheetName val="Summary w BVI"/>
      <sheetName val="TMG Consolidated"/>
      <sheetName val="Commitments_Consolidated"/>
      <sheetName val="CAPEX Consolidated"/>
      <sheetName val="Group&gt;&gt;"/>
      <sheetName val="Trinity Group"/>
      <sheetName val="TMG_OPEX"/>
      <sheetName val="TMG_CAPEX"/>
      <sheetName val="RUTONGO&gt;&gt;"/>
      <sheetName val="RML_Forecast"/>
      <sheetName val="RML_Commitments summary"/>
      <sheetName val="RML_AP"/>
      <sheetName val="Monthly CAPEX"/>
      <sheetName val="RML_CAPEX"/>
      <sheetName val="RML_Open PO"/>
      <sheetName val="RML_PREPAYMENTS"/>
      <sheetName val="RML_GRNI"/>
      <sheetName val="NYAKABINGO&gt;&gt;"/>
      <sheetName val="NYA_Forecast"/>
      <sheetName val="NYA_Commitments summary"/>
      <sheetName val="NYA_AP"/>
      <sheetName val="NYA_CAPEX"/>
      <sheetName val="NYA_Open PO"/>
      <sheetName val="NYA_PREPAYMENTS"/>
      <sheetName val="MUS_PREPAYMENTS"/>
      <sheetName val="NYA_GRNI"/>
      <sheetName val="MUSHA&gt;&gt;"/>
      <sheetName val="MUS_Forecast"/>
      <sheetName val="MUS_Commitments summary"/>
      <sheetName val="MUS_Open PO"/>
      <sheetName val="MUS_CAPEX"/>
      <sheetName val="MUS_AP"/>
      <sheetName val="MUS_GRNI"/>
      <sheetName val="Date value"/>
      <sheetName val="Notes"/>
      <sheetName val="Consul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F1">
            <v>45722.324370601855</v>
          </cell>
        </row>
        <row r="2">
          <cell r="F2">
            <v>1400</v>
          </cell>
        </row>
        <row r="3">
          <cell r="F3">
            <v>5.6042499746066995E-2</v>
          </cell>
        </row>
        <row r="4">
          <cell r="F4">
            <v>1.2637500001513977</v>
          </cell>
        </row>
        <row r="5">
          <cell r="F5">
            <v>1.0517991323908955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B1F0-50C5-4E28-A112-70481C4B548C}">
  <sheetPr>
    <tabColor rgb="FFFFFF00"/>
  </sheetPr>
  <dimension ref="A1:R476"/>
  <sheetViews>
    <sheetView tabSelected="1" zoomScale="90" zoomScaleNormal="90" workbookViewId="0">
      <pane xSplit="7" ySplit="2" topLeftCell="O3" activePane="bottomRight" state="frozen"/>
      <selection activeCell="N337" sqref="N337"/>
      <selection pane="topRight" activeCell="N337" sqref="N337"/>
      <selection pane="bottomLeft" activeCell="N337" sqref="N337"/>
      <selection pane="bottomRight" activeCell="G12" sqref="G12"/>
    </sheetView>
  </sheetViews>
  <sheetFormatPr defaultColWidth="8.88671875" defaultRowHeight="15.65" outlineLevelCol="1" x14ac:dyDescent="0.3"/>
  <cols>
    <col min="1" max="2" width="12.44140625" style="1" customWidth="1"/>
    <col min="3" max="3" width="15.109375" style="2" bestFit="1" customWidth="1"/>
    <col min="4" max="4" width="15.88671875" style="2" bestFit="1" customWidth="1"/>
    <col min="5" max="5" width="27.6640625" style="3" hidden="1" customWidth="1"/>
    <col min="6" max="6" width="26.109375" style="3" customWidth="1"/>
    <col min="7" max="7" width="54.109375" style="4" customWidth="1"/>
    <col min="8" max="8" width="13.88671875" style="5" bestFit="1" customWidth="1"/>
    <col min="9" max="9" width="23" style="6" bestFit="1" customWidth="1"/>
    <col min="10" max="10" width="16.88671875" style="6" hidden="1" customWidth="1" outlineLevel="1"/>
    <col min="11" max="11" width="19.33203125" style="6" hidden="1" customWidth="1" outlineLevel="1" collapsed="1"/>
    <col min="12" max="12" width="20.5546875" style="6" hidden="1" customWidth="1" outlineLevel="1"/>
    <col min="13" max="13" width="20.5546875" style="6" hidden="1" customWidth="1" outlineLevel="1" collapsed="1"/>
    <col min="14" max="14" width="20.109375" style="6" hidden="1" customWidth="1" outlineLevel="1" collapsed="1"/>
    <col min="15" max="15" width="23" style="6" customWidth="1" collapsed="1"/>
    <col min="16" max="16" width="16.109375" style="6" customWidth="1"/>
    <col min="17" max="17" width="33.109375" style="31" customWidth="1"/>
    <col min="18" max="18" width="13.44140625" style="6" bestFit="1" customWidth="1"/>
    <col min="19" max="16384" width="8.88671875" style="4"/>
  </cols>
  <sheetData>
    <row r="1" spans="1:18" x14ac:dyDescent="0.3">
      <c r="A1" s="1">
        <f ca="1">NOW()</f>
        <v>45734.579463657406</v>
      </c>
      <c r="J1" s="4"/>
      <c r="K1" s="4"/>
      <c r="L1" s="4"/>
      <c r="M1" s="4"/>
      <c r="N1" s="4"/>
    </row>
    <row r="2" spans="1:18" s="10" customFormat="1" ht="47" x14ac:dyDescent="0.3">
      <c r="A2" s="7" t="s">
        <v>0</v>
      </c>
      <c r="B2" s="8" t="s">
        <v>1</v>
      </c>
      <c r="C2" s="9" t="s">
        <v>2</v>
      </c>
      <c r="D2" s="9" t="s">
        <v>3</v>
      </c>
      <c r="E2" s="8" t="s">
        <v>4</v>
      </c>
      <c r="F2" s="10" t="s">
        <v>5</v>
      </c>
      <c r="G2" s="11" t="s">
        <v>6</v>
      </c>
      <c r="H2" s="8" t="s">
        <v>7</v>
      </c>
      <c r="I2" s="12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4" t="s">
        <v>14</v>
      </c>
      <c r="P2" s="15" t="s">
        <v>15</v>
      </c>
      <c r="Q2" s="16"/>
      <c r="R2" s="16" t="s">
        <v>305</v>
      </c>
    </row>
    <row r="3" spans="1:18" s="26" customFormat="1" x14ac:dyDescent="0.3">
      <c r="A3" s="19">
        <f ca="1">+A$1-D3</f>
        <v>116.57946365740645</v>
      </c>
      <c r="B3" s="20" t="s">
        <v>304</v>
      </c>
      <c r="C3" s="18">
        <v>45588</v>
      </c>
      <c r="D3" s="18">
        <v>45618</v>
      </c>
      <c r="E3" s="21" t="s">
        <v>16</v>
      </c>
      <c r="F3" s="21" t="s">
        <v>268</v>
      </c>
      <c r="G3" s="22" t="s">
        <v>269</v>
      </c>
      <c r="H3" s="23" t="s">
        <v>17</v>
      </c>
      <c r="I3" s="24">
        <v>1300000</v>
      </c>
      <c r="J3" s="25">
        <f ca="1">IF($A3&lt;=0,$I3,0)</f>
        <v>0</v>
      </c>
      <c r="K3" s="25">
        <f ca="1">IF(AND($A3&gt;0,$A3&lt;31),$I3,0)</f>
        <v>0</v>
      </c>
      <c r="L3" s="25">
        <f ca="1">IF(AND($A3&gt;31,$A3&lt;61),$I3,0)</f>
        <v>0</v>
      </c>
      <c r="M3" s="25">
        <f ca="1">IF(AND($A3&gt;61,$A3&lt;91),$I3,0)</f>
        <v>0</v>
      </c>
      <c r="N3" s="25">
        <f ca="1">IF($A3&gt;=91,$I3,0)</f>
        <v>1300000</v>
      </c>
      <c r="O3" s="25">
        <f>IF(H3="RWF",I3,IF(H3="USD",I3,IF(H3="ZAR",I3*ZAR,IF(H3="GBP",I3*GBP,IF(H3="EUR",I3*EUR,0)))))</f>
        <v>1300000</v>
      </c>
      <c r="P3" s="26">
        <f>IF(H3="RWF",I3/RWF,IF(H3="USD",I3,IF(H3="ZAR",I3*ZAR,IF(H3="GBP",I3*GBP,IF(H3="EUR",I3*EUR,0)))))</f>
        <v>928.57142857142856</v>
      </c>
      <c r="Q3" s="32" t="s">
        <v>307</v>
      </c>
    </row>
    <row r="4" spans="1:18" s="26" customFormat="1" x14ac:dyDescent="0.3">
      <c r="A4" s="19">
        <f ca="1">+A$1-D4</f>
        <v>-10.42053634259355</v>
      </c>
      <c r="B4" s="20" t="s">
        <v>304</v>
      </c>
      <c r="C4" s="18">
        <v>45715</v>
      </c>
      <c r="D4" s="18">
        <v>45745</v>
      </c>
      <c r="E4" s="21" t="s">
        <v>16</v>
      </c>
      <c r="F4" s="21" t="s">
        <v>252</v>
      </c>
      <c r="G4" s="22" t="s">
        <v>18</v>
      </c>
      <c r="H4" s="23" t="s">
        <v>17</v>
      </c>
      <c r="I4" s="24">
        <v>1100000</v>
      </c>
      <c r="J4" s="25">
        <f ca="1">IF($A4&lt;=0,$I4,0)</f>
        <v>1100000</v>
      </c>
      <c r="K4" s="25">
        <f ca="1">IF(AND($A4&gt;0,$A4&lt;31),$I4,0)</f>
        <v>0</v>
      </c>
      <c r="L4" s="25">
        <f ca="1">IF(AND($A4&gt;31,$A4&lt;61),$I4,0)</f>
        <v>0</v>
      </c>
      <c r="M4" s="25">
        <f ca="1">IF(AND($A4&gt;61,$A4&lt;91),$I4,0)</f>
        <v>0</v>
      </c>
      <c r="N4" s="25">
        <f ca="1">IF($A4&gt;=91,$I4,0)</f>
        <v>0</v>
      </c>
      <c r="O4" s="25">
        <f>IF(H4="RWF",I4,IF(H4="USD",I4,IF(H4="ZAR",I4*ZAR,IF(H4="GBP",I4*GBP,IF(H4="EUR",I4*EUR,0)))))</f>
        <v>1100000</v>
      </c>
      <c r="P4" s="26">
        <f>IF(H4="RWF",I4/RWF,IF(H4="USD",I4,IF(H4="ZAR",I4*ZAR,IF(H4="GBP",I4*GBP,IF(H4="EUR",I4*EUR,0)))))</f>
        <v>785.71428571428567</v>
      </c>
      <c r="Q4" s="32" t="s">
        <v>307</v>
      </c>
    </row>
    <row r="5" spans="1:18" s="26" customFormat="1" x14ac:dyDescent="0.3">
      <c r="A5" s="19">
        <f ca="1">+A$1-D5</f>
        <v>32.57946365740645</v>
      </c>
      <c r="B5" s="20" t="s">
        <v>304</v>
      </c>
      <c r="C5" s="18">
        <v>45687</v>
      </c>
      <c r="D5" s="18">
        <v>45702</v>
      </c>
      <c r="E5" s="21" t="s">
        <v>16</v>
      </c>
      <c r="F5" s="21" t="s">
        <v>299</v>
      </c>
      <c r="G5" s="22" t="s">
        <v>300</v>
      </c>
      <c r="H5" s="23" t="s">
        <v>17</v>
      </c>
      <c r="I5" s="24">
        <v>2120625</v>
      </c>
      <c r="J5" s="25">
        <f ca="1">IF($A5&lt;=0,$I5,0)</f>
        <v>0</v>
      </c>
      <c r="K5" s="25">
        <f ca="1">IF(AND($A5&gt;0,$A5&lt;31),$I5,0)</f>
        <v>0</v>
      </c>
      <c r="L5" s="25">
        <f ca="1">IF(AND($A5&gt;31,$A5&lt;61),$I5,0)</f>
        <v>2120625</v>
      </c>
      <c r="M5" s="25">
        <f ca="1">IF(AND($A5&gt;61,$A5&lt;91),$I5,0)</f>
        <v>0</v>
      </c>
      <c r="N5" s="25">
        <f ca="1">IF($A5&gt;=91,$I5,0)</f>
        <v>0</v>
      </c>
      <c r="O5" s="25">
        <f>IF(H5="RWF",I5,IF(H5="USD",I5,IF(H5="ZAR",I5*ZAR,IF(H5="GBP",I5*GBP,IF(H5="EUR",I5*EUR,0)))))</f>
        <v>2120625</v>
      </c>
      <c r="P5" s="26">
        <f>IF(H5="RWF",I5/RWF,IF(H5="USD",I5,IF(H5="ZAR",I5*ZAR,IF(H5="GBP",I5*GBP,IF(H5="EUR",I5*EUR,0)))))</f>
        <v>1514.7321428571429</v>
      </c>
      <c r="Q5" s="32" t="s">
        <v>306</v>
      </c>
    </row>
    <row r="6" spans="1:18" s="26" customFormat="1" x14ac:dyDescent="0.3">
      <c r="A6" s="19">
        <f ca="1">+A$1-D6</f>
        <v>3.5794636574064498</v>
      </c>
      <c r="B6" s="20" t="s">
        <v>304</v>
      </c>
      <c r="C6" s="18">
        <v>45716</v>
      </c>
      <c r="D6" s="18">
        <v>45731</v>
      </c>
      <c r="E6" s="21"/>
      <c r="F6" s="21" t="s">
        <v>301</v>
      </c>
      <c r="G6" s="22" t="s">
        <v>300</v>
      </c>
      <c r="H6" s="23" t="s">
        <v>17</v>
      </c>
      <c r="I6" s="24">
        <v>2120625</v>
      </c>
      <c r="J6" s="25">
        <f ca="1">IF($A6&lt;=0,$I6,0)</f>
        <v>0</v>
      </c>
      <c r="K6" s="25">
        <f ca="1">IF(AND($A6&gt;0,$A6&lt;31),$I6,0)</f>
        <v>2120625</v>
      </c>
      <c r="L6" s="25">
        <f ca="1">IF(AND($A6&gt;31,$A6&lt;61),$I6,0)</f>
        <v>0</v>
      </c>
      <c r="M6" s="25">
        <f ca="1">IF(AND($A6&gt;61,$A6&lt;91),$I6,0)</f>
        <v>0</v>
      </c>
      <c r="N6" s="25">
        <f ca="1">IF($A6&gt;=91,$I6,0)</f>
        <v>0</v>
      </c>
      <c r="O6" s="25">
        <f>IF(H6="RWF",I6,IF(H6="USD",I6,IF(H6="ZAR",I6*ZAR,IF(H6="GBP",I6*GBP,IF(H6="EUR",I6*EUR,0)))))</f>
        <v>2120625</v>
      </c>
      <c r="P6" s="26">
        <f>IF(H6="RWF",I6/RWF,IF(H6="USD",I6,IF(H6="ZAR",I6*ZAR,IF(H6="GBP",I6*GBP,IF(H6="EUR",I6*EUR,0)))))</f>
        <v>1514.7321428571429</v>
      </c>
      <c r="Q6" s="32" t="s">
        <v>306</v>
      </c>
    </row>
    <row r="7" spans="1:18" s="26" customFormat="1" x14ac:dyDescent="0.3">
      <c r="A7" s="19">
        <f ca="1">+A$1-D7</f>
        <v>18.57946365740645</v>
      </c>
      <c r="B7" s="20" t="s">
        <v>304</v>
      </c>
      <c r="C7" s="18">
        <v>45716</v>
      </c>
      <c r="D7" s="18">
        <v>45716</v>
      </c>
      <c r="E7" s="21"/>
      <c r="F7" s="21" t="s">
        <v>107</v>
      </c>
      <c r="G7" s="22" t="s">
        <v>108</v>
      </c>
      <c r="H7" s="23" t="s">
        <v>17</v>
      </c>
      <c r="I7" s="24">
        <v>215400</v>
      </c>
      <c r="J7" s="25">
        <f ca="1">IF($A7&lt;=0,$I7,0)</f>
        <v>0</v>
      </c>
      <c r="K7" s="25">
        <f ca="1">IF(AND($A7&gt;0,$A7&lt;31),$I7,0)</f>
        <v>215400</v>
      </c>
      <c r="L7" s="25">
        <f ca="1">IF(AND($A7&gt;31,$A7&lt;61),$I7,0)</f>
        <v>0</v>
      </c>
      <c r="M7" s="25">
        <f ca="1">IF(AND($A7&gt;61,$A7&lt;91),$I7,0)</f>
        <v>0</v>
      </c>
      <c r="N7" s="25">
        <f ca="1">IF($A7&gt;=91,$I7,0)</f>
        <v>0</v>
      </c>
      <c r="O7" s="25">
        <f>IF(H7="RWF",I7,IF(H7="USD",I7,IF(H7="ZAR",I7*ZAR,IF(H7="GBP",I7*GBP,IF(H7="EUR",I7*EUR,0)))))</f>
        <v>215400</v>
      </c>
      <c r="P7" s="26">
        <f>IF(H7="RWF",I7/RWF,IF(H7="USD",I7,IF(H7="ZAR",I7*ZAR,IF(H7="GBP",I7*GBP,IF(H7="EUR",I7*EUR,0)))))</f>
        <v>153.85714285714286</v>
      </c>
      <c r="Q7" s="32" t="s">
        <v>306</v>
      </c>
    </row>
    <row r="8" spans="1:18" s="26" customFormat="1" x14ac:dyDescent="0.3">
      <c r="A8" s="19">
        <f ca="1">+A$1-D8</f>
        <v>47.57946365740645</v>
      </c>
      <c r="B8" s="20" t="s">
        <v>304</v>
      </c>
      <c r="C8" s="18">
        <v>45687</v>
      </c>
      <c r="D8" s="18">
        <v>45687</v>
      </c>
      <c r="E8" s="21" t="s">
        <v>16</v>
      </c>
      <c r="F8" s="21" t="s">
        <v>218</v>
      </c>
      <c r="G8" s="22" t="s">
        <v>108</v>
      </c>
      <c r="H8" s="23" t="s">
        <v>17</v>
      </c>
      <c r="I8" s="24">
        <v>681600</v>
      </c>
      <c r="J8" s="25">
        <f ca="1">IF($A8&lt;=0,$I8,0)</f>
        <v>0</v>
      </c>
      <c r="K8" s="25">
        <f ca="1">IF(AND($A8&gt;0,$A8&lt;31),$I8,0)</f>
        <v>0</v>
      </c>
      <c r="L8" s="25">
        <f ca="1">IF(AND($A8&gt;31,$A8&lt;61),$I8,0)</f>
        <v>681600</v>
      </c>
      <c r="M8" s="25">
        <f ca="1">IF(AND($A8&gt;61,$A8&lt;91),$I8,0)</f>
        <v>0</v>
      </c>
      <c r="N8" s="25">
        <f ca="1">IF($A8&gt;=91,$I8,0)</f>
        <v>0</v>
      </c>
      <c r="O8" s="25">
        <f>IF(H8="RWF",I8,IF(H8="USD",I8,IF(H8="ZAR",I8*ZAR,IF(H8="GBP",I8*GBP,IF(H8="EUR",I8*EUR,0)))))</f>
        <v>681600</v>
      </c>
      <c r="P8" s="26">
        <f>IF(H8="RWF",I8/RWF,IF(H8="USD",I8,IF(H8="ZAR",I8*ZAR,IF(H8="GBP",I8*GBP,IF(H8="EUR",I8*EUR,0)))))</f>
        <v>486.85714285714283</v>
      </c>
      <c r="Q8" s="32" t="s">
        <v>306</v>
      </c>
    </row>
    <row r="9" spans="1:18" s="26" customFormat="1" x14ac:dyDescent="0.3">
      <c r="A9" s="19">
        <f ca="1">+A$1-D9</f>
        <v>47.57946365740645</v>
      </c>
      <c r="B9" s="20" t="s">
        <v>304</v>
      </c>
      <c r="C9" s="18">
        <v>45687</v>
      </c>
      <c r="D9" s="18">
        <v>45687</v>
      </c>
      <c r="E9" s="21" t="s">
        <v>16</v>
      </c>
      <c r="F9" s="21" t="s">
        <v>236</v>
      </c>
      <c r="G9" s="22" t="s">
        <v>108</v>
      </c>
      <c r="H9" s="23" t="s">
        <v>17</v>
      </c>
      <c r="I9" s="24">
        <v>833625</v>
      </c>
      <c r="J9" s="25">
        <f ca="1">IF($A9&lt;=0,$I9,0)</f>
        <v>0</v>
      </c>
      <c r="K9" s="25">
        <f ca="1">IF(AND($A9&gt;0,$A9&lt;31),$I9,0)</f>
        <v>0</v>
      </c>
      <c r="L9" s="25">
        <f ca="1">IF(AND($A9&gt;31,$A9&lt;61),$I9,0)</f>
        <v>833625</v>
      </c>
      <c r="M9" s="25">
        <f ca="1">IF(AND($A9&gt;61,$A9&lt;91),$I9,0)</f>
        <v>0</v>
      </c>
      <c r="N9" s="25">
        <f ca="1">IF($A9&gt;=91,$I9,0)</f>
        <v>0</v>
      </c>
      <c r="O9" s="25">
        <f>IF(H9="RWF",I9,IF(H9="USD",I9,IF(H9="ZAR",I9*ZAR,IF(H9="GBP",I9*GBP,IF(H9="EUR",I9*EUR,0)))))</f>
        <v>833625</v>
      </c>
      <c r="P9" s="26">
        <f>IF(H9="RWF",I9/RWF,IF(H9="USD",I9,IF(H9="ZAR",I9*ZAR,IF(H9="GBP",I9*GBP,IF(H9="EUR",I9*EUR,0)))))</f>
        <v>595.44642857142856</v>
      </c>
      <c r="Q9" s="32" t="s">
        <v>306</v>
      </c>
    </row>
    <row r="10" spans="1:18" s="26" customFormat="1" x14ac:dyDescent="0.3">
      <c r="A10" s="19">
        <f ca="1">+A$1-D10</f>
        <v>57.57946365740645</v>
      </c>
      <c r="B10" s="20" t="s">
        <v>304</v>
      </c>
      <c r="C10" s="18">
        <v>45677</v>
      </c>
      <c r="D10" s="18">
        <v>45677</v>
      </c>
      <c r="E10" s="21" t="s">
        <v>16</v>
      </c>
      <c r="F10" s="21" t="s">
        <v>253</v>
      </c>
      <c r="G10" s="22" t="s">
        <v>108</v>
      </c>
      <c r="H10" s="23" t="s">
        <v>17</v>
      </c>
      <c r="I10" s="24">
        <v>1103340</v>
      </c>
      <c r="J10" s="25">
        <f ca="1">IF($A10&lt;=0,$I10,0)</f>
        <v>0</v>
      </c>
      <c r="K10" s="25">
        <f ca="1">IF(AND($A10&gt;0,$A10&lt;31),$I10,0)</f>
        <v>0</v>
      </c>
      <c r="L10" s="25">
        <f ca="1">IF(AND($A10&gt;31,$A10&lt;61),$I10,0)</f>
        <v>1103340</v>
      </c>
      <c r="M10" s="25">
        <f ca="1">IF(AND($A10&gt;61,$A10&lt;91),$I10,0)</f>
        <v>0</v>
      </c>
      <c r="N10" s="25">
        <f ca="1">IF($A10&gt;=91,$I10,0)</f>
        <v>0</v>
      </c>
      <c r="O10" s="25">
        <f>IF(H10="RWF",I10,IF(H10="USD",I10,IF(H10="ZAR",I10*ZAR,IF(H10="GBP",I10*GBP,IF(H10="EUR",I10*EUR,0)))))</f>
        <v>1103340</v>
      </c>
      <c r="P10" s="26">
        <f>IF(H10="RWF",I10/RWF,IF(H10="USD",I10,IF(H10="ZAR",I10*ZAR,IF(H10="GBP",I10*GBP,IF(H10="EUR",I10*EUR,0)))))</f>
        <v>788.1</v>
      </c>
      <c r="Q10" s="32" t="s">
        <v>306</v>
      </c>
    </row>
    <row r="11" spans="1:18" s="26" customFormat="1" x14ac:dyDescent="0.3">
      <c r="A11" s="19">
        <f ca="1">+A$1-D11</f>
        <v>47.57946365740645</v>
      </c>
      <c r="B11" s="20" t="s">
        <v>304</v>
      </c>
      <c r="C11" s="18">
        <v>45687</v>
      </c>
      <c r="D11" s="18">
        <v>45687</v>
      </c>
      <c r="E11" s="21" t="s">
        <v>16</v>
      </c>
      <c r="F11" s="21" t="s">
        <v>254</v>
      </c>
      <c r="G11" s="22" t="s">
        <v>108</v>
      </c>
      <c r="H11" s="23" t="s">
        <v>17</v>
      </c>
      <c r="I11" s="24">
        <v>1103340</v>
      </c>
      <c r="J11" s="25">
        <f ca="1">IF($A11&lt;=0,$I11,0)</f>
        <v>0</v>
      </c>
      <c r="K11" s="25">
        <f ca="1">IF(AND($A11&gt;0,$A11&lt;31),$I11,0)</f>
        <v>0</v>
      </c>
      <c r="L11" s="25">
        <f ca="1">IF(AND($A11&gt;31,$A11&lt;61),$I11,0)</f>
        <v>1103340</v>
      </c>
      <c r="M11" s="25">
        <f ca="1">IF(AND($A11&gt;61,$A11&lt;91),$I11,0)</f>
        <v>0</v>
      </c>
      <c r="N11" s="25">
        <f ca="1">IF($A11&gt;=91,$I11,0)</f>
        <v>0</v>
      </c>
      <c r="O11" s="25">
        <f>IF(H11="RWF",I11,IF(H11="USD",I11,IF(H11="ZAR",I11*ZAR,IF(H11="GBP",I11*GBP,IF(H11="EUR",I11*EUR,0)))))</f>
        <v>1103340</v>
      </c>
      <c r="P11" s="26">
        <f>IF(H11="RWF",I11/RWF,IF(H11="USD",I11,IF(H11="ZAR",I11*ZAR,IF(H11="GBP",I11*GBP,IF(H11="EUR",I11*EUR,0)))))</f>
        <v>788.1</v>
      </c>
      <c r="Q11" s="32" t="s">
        <v>306</v>
      </c>
    </row>
    <row r="12" spans="1:18" s="26" customFormat="1" x14ac:dyDescent="0.3">
      <c r="A12" s="19">
        <f ca="1">+A$1-D12</f>
        <v>46.57946365740645</v>
      </c>
      <c r="B12" s="20" t="s">
        <v>304</v>
      </c>
      <c r="C12" s="18">
        <v>45688</v>
      </c>
      <c r="D12" s="18">
        <v>45688</v>
      </c>
      <c r="E12" s="21" t="s">
        <v>16</v>
      </c>
      <c r="F12" s="21" t="s">
        <v>255</v>
      </c>
      <c r="G12" s="22" t="s">
        <v>108</v>
      </c>
      <c r="H12" s="23" t="s">
        <v>17</v>
      </c>
      <c r="I12" s="24">
        <v>1103340</v>
      </c>
      <c r="J12" s="25">
        <f ca="1">IF($A12&lt;=0,$I12,0)</f>
        <v>0</v>
      </c>
      <c r="K12" s="25">
        <f ca="1">IF(AND($A12&gt;0,$A12&lt;31),$I12,0)</f>
        <v>0</v>
      </c>
      <c r="L12" s="25">
        <f ca="1">IF(AND($A12&gt;31,$A12&lt;61),$I12,0)</f>
        <v>1103340</v>
      </c>
      <c r="M12" s="25">
        <f ca="1">IF(AND($A12&gt;61,$A12&lt;91),$I12,0)</f>
        <v>0</v>
      </c>
      <c r="N12" s="25">
        <f ca="1">IF($A12&gt;=91,$I12,0)</f>
        <v>0</v>
      </c>
      <c r="O12" s="25">
        <f>IF(H12="RWF",I12,IF(H12="USD",I12,IF(H12="ZAR",I12*ZAR,IF(H12="GBP",I12*GBP,IF(H12="EUR",I12*EUR,0)))))</f>
        <v>1103340</v>
      </c>
      <c r="P12" s="26">
        <f>IF(H12="RWF",I12/RWF,IF(H12="USD",I12,IF(H12="ZAR",I12*ZAR,IF(H12="GBP",I12*GBP,IF(H12="EUR",I12*EUR,0)))))</f>
        <v>788.1</v>
      </c>
      <c r="Q12" s="32" t="s">
        <v>306</v>
      </c>
    </row>
    <row r="13" spans="1:18" s="26" customFormat="1" x14ac:dyDescent="0.3">
      <c r="A13" s="19">
        <f ca="1">+A$1-D13</f>
        <v>47.57946365740645</v>
      </c>
      <c r="B13" s="20" t="s">
        <v>304</v>
      </c>
      <c r="C13" s="18">
        <v>45687</v>
      </c>
      <c r="D13" s="18">
        <v>45687</v>
      </c>
      <c r="E13" s="21" t="s">
        <v>16</v>
      </c>
      <c r="F13" s="21" t="s">
        <v>257</v>
      </c>
      <c r="G13" s="22" t="s">
        <v>108</v>
      </c>
      <c r="H13" s="23" t="s">
        <v>17</v>
      </c>
      <c r="I13" s="24">
        <v>1145940</v>
      </c>
      <c r="J13" s="25">
        <f ca="1">IF($A13&lt;=0,$I13,0)</f>
        <v>0</v>
      </c>
      <c r="K13" s="25">
        <f ca="1">IF(AND($A13&gt;0,$A13&lt;31),$I13,0)</f>
        <v>0</v>
      </c>
      <c r="L13" s="25">
        <f ca="1">IF(AND($A13&gt;31,$A13&lt;61),$I13,0)</f>
        <v>1145940</v>
      </c>
      <c r="M13" s="25">
        <f ca="1">IF(AND($A13&gt;61,$A13&lt;91),$I13,0)</f>
        <v>0</v>
      </c>
      <c r="N13" s="25">
        <f ca="1">IF($A13&gt;=91,$I13,0)</f>
        <v>0</v>
      </c>
      <c r="O13" s="25">
        <f>IF(H13="RWF",I13,IF(H13="USD",I13,IF(H13="ZAR",I13*ZAR,IF(H13="GBP",I13*GBP,IF(H13="EUR",I13*EUR,0)))))</f>
        <v>1145940</v>
      </c>
      <c r="P13" s="26">
        <f>IF(H13="RWF",I13/RWF,IF(H13="USD",I13,IF(H13="ZAR",I13*ZAR,IF(H13="GBP",I13*GBP,IF(H13="EUR",I13*EUR,0)))))</f>
        <v>818.52857142857147</v>
      </c>
      <c r="Q13" s="32" t="s">
        <v>306</v>
      </c>
    </row>
    <row r="14" spans="1:18" s="26" customFormat="1" x14ac:dyDescent="0.3">
      <c r="A14" s="19">
        <f ca="1">+A$1-D14</f>
        <v>20.57946365740645</v>
      </c>
      <c r="B14" s="20" t="s">
        <v>304</v>
      </c>
      <c r="C14" s="18">
        <v>45714</v>
      </c>
      <c r="D14" s="18">
        <v>45714</v>
      </c>
      <c r="E14" s="21"/>
      <c r="F14" s="21" t="s">
        <v>250</v>
      </c>
      <c r="G14" s="22" t="s">
        <v>108</v>
      </c>
      <c r="H14" s="23" t="s">
        <v>17</v>
      </c>
      <c r="I14" s="24">
        <v>1178536</v>
      </c>
      <c r="J14" s="25">
        <f ca="1">IF($A14&lt;=0,$I14,0)</f>
        <v>0</v>
      </c>
      <c r="K14" s="25">
        <f ca="1">IF(AND($A14&gt;0,$A14&lt;31),$I14,0)</f>
        <v>1178536</v>
      </c>
      <c r="L14" s="25">
        <f ca="1">IF(AND($A14&gt;31,$A14&lt;61),$I14,0)</f>
        <v>0</v>
      </c>
      <c r="M14" s="25">
        <f ca="1">IF(AND($A14&gt;61,$A14&lt;91),$I14,0)</f>
        <v>0</v>
      </c>
      <c r="N14" s="25">
        <f ca="1">IF($A14&gt;=91,$I14,0)</f>
        <v>0</v>
      </c>
      <c r="O14" s="25">
        <f>IF(H14="RWF",I14,IF(H14="USD",I14,IF(H14="ZAR",I14*ZAR,IF(H14="GBP",I14*GBP,IF(H14="EUR",I14*EUR,0)))))</f>
        <v>1178536</v>
      </c>
      <c r="P14" s="26">
        <f>IF(H14="RWF",I14/RWF,IF(H14="USD",I14,IF(H14="ZAR",I14*ZAR,IF(H14="GBP",I14*GBP,IF(H14="EUR",I14*EUR,0)))))</f>
        <v>841.81142857142856</v>
      </c>
      <c r="Q14" s="32" t="s">
        <v>306</v>
      </c>
    </row>
    <row r="15" spans="1:18" s="26" customFormat="1" x14ac:dyDescent="0.3">
      <c r="A15" s="19">
        <f ca="1">+A$1-D15</f>
        <v>22.57946365740645</v>
      </c>
      <c r="B15" s="20" t="s">
        <v>304</v>
      </c>
      <c r="C15" s="18">
        <v>45712</v>
      </c>
      <c r="D15" s="18">
        <v>45712</v>
      </c>
      <c r="E15" s="21"/>
      <c r="F15" s="21" t="s">
        <v>244</v>
      </c>
      <c r="G15" s="22" t="s">
        <v>108</v>
      </c>
      <c r="H15" s="23" t="s">
        <v>17</v>
      </c>
      <c r="I15" s="24">
        <v>1181828</v>
      </c>
      <c r="J15" s="25">
        <f ca="1">IF($A15&lt;=0,$I15,0)</f>
        <v>0</v>
      </c>
      <c r="K15" s="25">
        <f ca="1">IF(AND($A15&gt;0,$A15&lt;31),$I15,0)</f>
        <v>1181828</v>
      </c>
      <c r="L15" s="25">
        <f ca="1">IF(AND($A15&gt;31,$A15&lt;61),$I15,0)</f>
        <v>0</v>
      </c>
      <c r="M15" s="25">
        <f ca="1">IF(AND($A15&gt;61,$A15&lt;91),$I15,0)</f>
        <v>0</v>
      </c>
      <c r="N15" s="25">
        <f ca="1">IF($A15&gt;=91,$I15,0)</f>
        <v>0</v>
      </c>
      <c r="O15" s="25">
        <f>IF(H15="RWF",I15,IF(H15="USD",I15,IF(H15="ZAR",I15*ZAR,IF(H15="GBP",I15*GBP,IF(H15="EUR",I15*EUR,0)))))</f>
        <v>1181828</v>
      </c>
      <c r="P15" s="26">
        <f>IF(H15="RWF",I15/RWF,IF(H15="USD",I15,IF(H15="ZAR",I15*ZAR,IF(H15="GBP",I15*GBP,IF(H15="EUR",I15*EUR,0)))))</f>
        <v>844.16285714285709</v>
      </c>
      <c r="Q15" s="32" t="s">
        <v>306</v>
      </c>
    </row>
    <row r="16" spans="1:18" s="26" customFormat="1" x14ac:dyDescent="0.3">
      <c r="A16" s="19">
        <f ca="1">+A$1-D16</f>
        <v>60.57946365740645</v>
      </c>
      <c r="B16" s="20" t="s">
        <v>304</v>
      </c>
      <c r="C16" s="18">
        <v>45674</v>
      </c>
      <c r="D16" s="18">
        <v>45674</v>
      </c>
      <c r="E16" s="21" t="s">
        <v>16</v>
      </c>
      <c r="F16" s="21" t="s">
        <v>264</v>
      </c>
      <c r="G16" s="22" t="s">
        <v>108</v>
      </c>
      <c r="H16" s="23" t="s">
        <v>17</v>
      </c>
      <c r="I16" s="24">
        <v>1197936</v>
      </c>
      <c r="J16" s="25">
        <f ca="1">IF($A16&lt;=0,$I16,0)</f>
        <v>0</v>
      </c>
      <c r="K16" s="25">
        <f ca="1">IF(AND($A16&gt;0,$A16&lt;31),$I16,0)</f>
        <v>0</v>
      </c>
      <c r="L16" s="25">
        <f ca="1">IF(AND($A16&gt;31,$A16&lt;61),$I16,0)</f>
        <v>1197936</v>
      </c>
      <c r="M16" s="25">
        <f ca="1">IF(AND($A16&gt;61,$A16&lt;91),$I16,0)</f>
        <v>0</v>
      </c>
      <c r="N16" s="25">
        <f ca="1">IF($A16&gt;=91,$I16,0)</f>
        <v>0</v>
      </c>
      <c r="O16" s="25">
        <f>IF(H16="RWF",I16,IF(H16="USD",I16,IF(H16="ZAR",I16*ZAR,IF(H16="GBP",I16*GBP,IF(H16="EUR",I16*EUR,0)))))</f>
        <v>1197936</v>
      </c>
      <c r="P16" s="26">
        <f>IF(H16="RWF",I16/RWF,IF(H16="USD",I16,IF(H16="ZAR",I16*ZAR,IF(H16="GBP",I16*GBP,IF(H16="EUR",I16*EUR,0)))))</f>
        <v>855.66857142857145</v>
      </c>
      <c r="Q16" s="32" t="s">
        <v>306</v>
      </c>
    </row>
    <row r="17" spans="1:17" s="26" customFormat="1" x14ac:dyDescent="0.3">
      <c r="A17" s="19">
        <f ca="1">+A$1-D17</f>
        <v>28.57946365740645</v>
      </c>
      <c r="B17" s="20" t="s">
        <v>304</v>
      </c>
      <c r="C17" s="18">
        <v>45706</v>
      </c>
      <c r="D17" s="18">
        <v>45706</v>
      </c>
      <c r="E17" s="21"/>
      <c r="F17" s="21" t="s">
        <v>266</v>
      </c>
      <c r="G17" s="22" t="s">
        <v>108</v>
      </c>
      <c r="H17" s="23" t="s">
        <v>17</v>
      </c>
      <c r="I17" s="24">
        <v>1236950</v>
      </c>
      <c r="J17" s="25">
        <f ca="1">IF($A17&lt;=0,$I17,0)</f>
        <v>0</v>
      </c>
      <c r="K17" s="25">
        <f ca="1">IF(AND($A17&gt;0,$A17&lt;31),$I17,0)</f>
        <v>1236950</v>
      </c>
      <c r="L17" s="25">
        <f ca="1">IF(AND($A17&gt;31,$A17&lt;61),$I17,0)</f>
        <v>0</v>
      </c>
      <c r="M17" s="25">
        <f ca="1">IF(AND($A17&gt;61,$A17&lt;91),$I17,0)</f>
        <v>0</v>
      </c>
      <c r="N17" s="25">
        <f ca="1">IF($A17&gt;=91,$I17,0)</f>
        <v>0</v>
      </c>
      <c r="O17" s="25">
        <f>IF(H17="RWF",I17,IF(H17="USD",I17,IF(H17="ZAR",I17*ZAR,IF(H17="GBP",I17*GBP,IF(H17="EUR",I17*EUR,0)))))</f>
        <v>1236950</v>
      </c>
      <c r="P17" s="26">
        <f>IF(H17="RWF",I17/RWF,IF(H17="USD",I17,IF(H17="ZAR",I17*ZAR,IF(H17="GBP",I17*GBP,IF(H17="EUR",I17*EUR,0)))))</f>
        <v>883.53571428571433</v>
      </c>
      <c r="Q17" s="32" t="s">
        <v>306</v>
      </c>
    </row>
    <row r="18" spans="1:17" s="26" customFormat="1" x14ac:dyDescent="0.3">
      <c r="A18" s="19">
        <f ca="1">+A$1-D18</f>
        <v>28.57946365740645</v>
      </c>
      <c r="B18" s="20" t="s">
        <v>304</v>
      </c>
      <c r="C18" s="18">
        <v>45706</v>
      </c>
      <c r="D18" s="18">
        <v>45706</v>
      </c>
      <c r="E18" s="21"/>
      <c r="F18" s="21" t="s">
        <v>267</v>
      </c>
      <c r="G18" s="22" t="s">
        <v>108</v>
      </c>
      <c r="H18" s="23" t="s">
        <v>17</v>
      </c>
      <c r="I18" s="24">
        <v>1268410</v>
      </c>
      <c r="J18" s="25">
        <f ca="1">IF($A18&lt;=0,$I18,0)</f>
        <v>0</v>
      </c>
      <c r="K18" s="25">
        <f ca="1">IF(AND($A18&gt;0,$A18&lt;31),$I18,0)</f>
        <v>1268410</v>
      </c>
      <c r="L18" s="25">
        <f ca="1">IF(AND($A18&gt;31,$A18&lt;61),$I18,0)</f>
        <v>0</v>
      </c>
      <c r="M18" s="25">
        <f ca="1">IF(AND($A18&gt;61,$A18&lt;91),$I18,0)</f>
        <v>0</v>
      </c>
      <c r="N18" s="25">
        <f ca="1">IF($A18&gt;=91,$I18,0)</f>
        <v>0</v>
      </c>
      <c r="O18" s="25">
        <f>IF(H18="RWF",I18,IF(H18="USD",I18,IF(H18="ZAR",I18*ZAR,IF(H18="GBP",I18*GBP,IF(H18="EUR",I18*EUR,0)))))</f>
        <v>1268410</v>
      </c>
      <c r="P18" s="26">
        <f>IF(H18="RWF",I18/RWF,IF(H18="USD",I18,IF(H18="ZAR",I18*ZAR,IF(H18="GBP",I18*GBP,IF(H18="EUR",I18*EUR,0)))))</f>
        <v>906.00714285714287</v>
      </c>
      <c r="Q18" s="32" t="s">
        <v>306</v>
      </c>
    </row>
    <row r="19" spans="1:17" s="26" customFormat="1" x14ac:dyDescent="0.3">
      <c r="A19" s="19">
        <f ca="1">+A$1-D19</f>
        <v>46.57946365740645</v>
      </c>
      <c r="B19" s="20" t="s">
        <v>304</v>
      </c>
      <c r="C19" s="18">
        <v>45688</v>
      </c>
      <c r="D19" s="18">
        <v>45688</v>
      </c>
      <c r="E19" s="21" t="s">
        <v>16</v>
      </c>
      <c r="F19" s="21" t="s">
        <v>280</v>
      </c>
      <c r="G19" s="22" t="s">
        <v>108</v>
      </c>
      <c r="H19" s="23" t="s">
        <v>17</v>
      </c>
      <c r="I19" s="24">
        <v>1503780</v>
      </c>
      <c r="J19" s="25">
        <f ca="1">IF($A19&lt;=0,$I19,0)</f>
        <v>0</v>
      </c>
      <c r="K19" s="25">
        <f ca="1">IF(AND($A19&gt;0,$A19&lt;31),$I19,0)</f>
        <v>0</v>
      </c>
      <c r="L19" s="25">
        <f ca="1">IF(AND($A19&gt;31,$A19&lt;61),$I19,0)</f>
        <v>1503780</v>
      </c>
      <c r="M19" s="25">
        <f ca="1">IF(AND($A19&gt;61,$A19&lt;91),$I19,0)</f>
        <v>0</v>
      </c>
      <c r="N19" s="25">
        <f ca="1">IF($A19&gt;=91,$I19,0)</f>
        <v>0</v>
      </c>
      <c r="O19" s="25">
        <f>IF(H19="RWF",I19,IF(H19="USD",I19,IF(H19="ZAR",I19*ZAR,IF(H19="GBP",I19*GBP,IF(H19="EUR",I19*EUR,0)))))</f>
        <v>1503780</v>
      </c>
      <c r="P19" s="26">
        <f>IF(H19="RWF",I19/RWF,IF(H19="USD",I19,IF(H19="ZAR",I19*ZAR,IF(H19="GBP",I19*GBP,IF(H19="EUR",I19*EUR,0)))))</f>
        <v>1074.1285714285714</v>
      </c>
      <c r="Q19" s="32" t="s">
        <v>306</v>
      </c>
    </row>
    <row r="20" spans="1:17" s="26" customFormat="1" x14ac:dyDescent="0.3">
      <c r="A20" s="19">
        <f ca="1">+A$1-D20</f>
        <v>199.57946365740645</v>
      </c>
      <c r="B20" s="20" t="s">
        <v>304</v>
      </c>
      <c r="C20" s="18">
        <v>45535</v>
      </c>
      <c r="D20" s="18">
        <v>45535</v>
      </c>
      <c r="E20" s="21" t="s">
        <v>16</v>
      </c>
      <c r="F20" s="21" t="s">
        <v>208</v>
      </c>
      <c r="G20" s="22" t="s">
        <v>209</v>
      </c>
      <c r="H20" s="23" t="s">
        <v>17</v>
      </c>
      <c r="I20" s="24">
        <v>616000</v>
      </c>
      <c r="J20" s="25">
        <f ca="1">IF($A20&lt;=0,$I20,0)</f>
        <v>0</v>
      </c>
      <c r="K20" s="25">
        <f ca="1">IF(AND($A20&gt;0,$A20&lt;31),$I20,0)</f>
        <v>0</v>
      </c>
      <c r="L20" s="25">
        <f ca="1">IF(AND($A20&gt;31,$A20&lt;61),$I20,0)</f>
        <v>0</v>
      </c>
      <c r="M20" s="25">
        <f ca="1">IF(AND($A20&gt;61,$A20&lt;91),$I20,0)</f>
        <v>0</v>
      </c>
      <c r="N20" s="25">
        <f ca="1">IF($A20&gt;=91,$I20,0)</f>
        <v>616000</v>
      </c>
      <c r="O20" s="25">
        <f>IF(H20="RWF",I20,IF(H20="USD",I20,IF(H20="ZAR",I20*ZAR,IF(H20="GBP",I20*GBP,IF(H20="EUR",I20*EUR,0)))))</f>
        <v>616000</v>
      </c>
      <c r="P20" s="26">
        <f>IF(H20="RWF",I20/RWF,IF(H20="USD",I20,IF(H20="ZAR",I20*ZAR,IF(H20="GBP",I20*GBP,IF(H20="EUR",I20*EUR,0)))))</f>
        <v>440</v>
      </c>
      <c r="Q20" s="32" t="s">
        <v>306</v>
      </c>
    </row>
    <row r="21" spans="1:17" s="26" customFormat="1" x14ac:dyDescent="0.3">
      <c r="A21" s="19">
        <f ca="1">+A$1-D21</f>
        <v>1.5794636574064498</v>
      </c>
      <c r="B21" s="20" t="s">
        <v>304</v>
      </c>
      <c r="C21" s="18">
        <v>45703</v>
      </c>
      <c r="D21" s="18">
        <v>45733</v>
      </c>
      <c r="E21" s="21" t="s">
        <v>16</v>
      </c>
      <c r="F21" s="21" t="s">
        <v>134</v>
      </c>
      <c r="G21" s="22" t="s">
        <v>135</v>
      </c>
      <c r="H21" s="23" t="s">
        <v>17</v>
      </c>
      <c r="I21" s="24">
        <v>287000</v>
      </c>
      <c r="J21" s="25">
        <f ca="1">IF($A21&lt;=0,$I21,0)</f>
        <v>0</v>
      </c>
      <c r="K21" s="25">
        <f ca="1">IF(AND($A21&gt;0,$A21&lt;31),$I21,0)</f>
        <v>287000</v>
      </c>
      <c r="L21" s="25">
        <f ca="1">IF(AND($A21&gt;31,$A21&lt;61),$I21,0)</f>
        <v>0</v>
      </c>
      <c r="M21" s="25">
        <f ca="1">IF(AND($A21&gt;61,$A21&lt;91),$I21,0)</f>
        <v>0</v>
      </c>
      <c r="N21" s="25">
        <f ca="1">IF($A21&gt;=91,$I21,0)</f>
        <v>0</v>
      </c>
      <c r="O21" s="25">
        <f>IF(H21="RWF",I21,IF(H21="USD",I21,IF(H21="ZAR",I21*ZAR,IF(H21="GBP",I21*GBP,IF(H21="EUR",I21*EUR,0)))))</f>
        <v>287000</v>
      </c>
      <c r="P21" s="26">
        <f>IF(H21="RWF",I21/RWF,IF(H21="USD",I21,IF(H21="ZAR",I21*ZAR,IF(H21="GBP",I21*GBP,IF(H21="EUR",I21*EUR,0)))))</f>
        <v>205</v>
      </c>
      <c r="Q21" s="32" t="s">
        <v>303</v>
      </c>
    </row>
    <row r="22" spans="1:17" s="26" customFormat="1" x14ac:dyDescent="0.3">
      <c r="A22" s="19">
        <f ca="1">+A$1-D22</f>
        <v>116.57946365740645</v>
      </c>
      <c r="B22" s="20" t="s">
        <v>304</v>
      </c>
      <c r="C22" s="18">
        <v>45618</v>
      </c>
      <c r="D22" s="18">
        <v>45618</v>
      </c>
      <c r="E22" s="21" t="s">
        <v>16</v>
      </c>
      <c r="F22" s="21" t="s">
        <v>294</v>
      </c>
      <c r="G22" s="22" t="s">
        <v>295</v>
      </c>
      <c r="H22" s="23" t="s">
        <v>17</v>
      </c>
      <c r="I22" s="24">
        <v>2017200</v>
      </c>
      <c r="J22" s="25">
        <f ca="1">IF($A22&lt;=0,$I22,0)</f>
        <v>0</v>
      </c>
      <c r="K22" s="25">
        <f ca="1">IF(AND($A22&gt;0,$A22&lt;31),$I22,0)</f>
        <v>0</v>
      </c>
      <c r="L22" s="25">
        <f ca="1">IF(AND($A22&gt;31,$A22&lt;61),$I22,0)</f>
        <v>0</v>
      </c>
      <c r="M22" s="25">
        <f ca="1">IF(AND($A22&gt;61,$A22&lt;91),$I22,0)</f>
        <v>0</v>
      </c>
      <c r="N22" s="25">
        <f ca="1">IF($A22&gt;=91,$I22,0)</f>
        <v>2017200</v>
      </c>
      <c r="O22" s="25">
        <f>IF(H22="RWF",I22,IF(H22="USD",I22,IF(H22="ZAR",I22*ZAR,IF(H22="GBP",I22*GBP,IF(H22="EUR",I22*EUR,0)))))</f>
        <v>2017200</v>
      </c>
      <c r="P22" s="26">
        <f>IF(H22="RWF",I22/RWF,IF(H22="USD",I22,IF(H22="ZAR",I22*ZAR,IF(H22="GBP",I22*GBP,IF(H22="EUR",I22*EUR,0)))))</f>
        <v>1440.8571428571429</v>
      </c>
      <c r="Q22" s="32" t="s">
        <v>307</v>
      </c>
    </row>
    <row r="23" spans="1:17" s="26" customFormat="1" x14ac:dyDescent="0.3">
      <c r="A23" s="19">
        <f ca="1">+A$1-D23</f>
        <v>106.57946365740645</v>
      </c>
      <c r="B23" s="20" t="s">
        <v>304</v>
      </c>
      <c r="C23" s="18">
        <v>45618</v>
      </c>
      <c r="D23" s="18">
        <v>45628</v>
      </c>
      <c r="E23" s="21" t="s">
        <v>16</v>
      </c>
      <c r="F23" s="21" t="s">
        <v>46</v>
      </c>
      <c r="G23" s="22" t="s">
        <v>47</v>
      </c>
      <c r="H23" s="23" t="s">
        <v>17</v>
      </c>
      <c r="I23" s="24">
        <v>60000</v>
      </c>
      <c r="J23" s="25">
        <f ca="1">IF($A23&lt;=0,$I23,0)</f>
        <v>0</v>
      </c>
      <c r="K23" s="25">
        <f ca="1">IF(AND($A23&gt;0,$A23&lt;31),$I23,0)</f>
        <v>0</v>
      </c>
      <c r="L23" s="25">
        <f ca="1">IF(AND($A23&gt;31,$A23&lt;61),$I23,0)</f>
        <v>0</v>
      </c>
      <c r="M23" s="25">
        <f ca="1">IF(AND($A23&gt;61,$A23&lt;91),$I23,0)</f>
        <v>0</v>
      </c>
      <c r="N23" s="25">
        <f ca="1">IF($A23&gt;=91,$I23,0)</f>
        <v>60000</v>
      </c>
      <c r="O23" s="25">
        <f>IF(H23="RWF",I23,IF(H23="USD",I23,IF(H23="ZAR",I23*ZAR,IF(H23="GBP",I23*GBP,IF(H23="EUR",I23*EUR,0)))))</f>
        <v>60000</v>
      </c>
      <c r="P23" s="26">
        <f>IF(H23="RWF",I23/RWF,IF(H23="USD",I23,IF(H23="ZAR",I23*ZAR,IF(H23="GBP",I23*GBP,IF(H23="EUR",I23*EUR,0)))))</f>
        <v>42.857142857142854</v>
      </c>
      <c r="Q23" s="32" t="s">
        <v>307</v>
      </c>
    </row>
    <row r="24" spans="1:17" s="26" customFormat="1" x14ac:dyDescent="0.3">
      <c r="A24" s="19">
        <f ca="1">+A$1-D24</f>
        <v>137.57946365740645</v>
      </c>
      <c r="B24" s="20" t="s">
        <v>304</v>
      </c>
      <c r="C24" s="18">
        <v>45587</v>
      </c>
      <c r="D24" s="18">
        <v>45597</v>
      </c>
      <c r="E24" s="21" t="s">
        <v>16</v>
      </c>
      <c r="F24" s="21" t="s">
        <v>78</v>
      </c>
      <c r="G24" s="22" t="s">
        <v>47</v>
      </c>
      <c r="H24" s="23" t="s">
        <v>17</v>
      </c>
      <c r="I24" s="24">
        <v>120000</v>
      </c>
      <c r="J24" s="25">
        <f ca="1">IF($A24&lt;=0,$I24,0)</f>
        <v>0</v>
      </c>
      <c r="K24" s="25">
        <f ca="1">IF(AND($A24&gt;0,$A24&lt;31),$I24,0)</f>
        <v>0</v>
      </c>
      <c r="L24" s="25">
        <f ca="1">IF(AND($A24&gt;31,$A24&lt;61),$I24,0)</f>
        <v>0</v>
      </c>
      <c r="M24" s="25">
        <f ca="1">IF(AND($A24&gt;61,$A24&lt;91),$I24,0)</f>
        <v>0</v>
      </c>
      <c r="N24" s="25">
        <f ca="1">IF($A24&gt;=91,$I24,0)</f>
        <v>120000</v>
      </c>
      <c r="O24" s="25">
        <f>IF(H24="RWF",I24,IF(H24="USD",I24,IF(H24="ZAR",I24*ZAR,IF(H24="GBP",I24*GBP,IF(H24="EUR",I24*EUR,0)))))</f>
        <v>120000</v>
      </c>
      <c r="P24" s="26">
        <f>IF(H24="RWF",I24/RWF,IF(H24="USD",I24,IF(H24="ZAR",I24*ZAR,IF(H24="GBP",I24*GBP,IF(H24="EUR",I24*EUR,0)))))</f>
        <v>85.714285714285708</v>
      </c>
      <c r="Q24" s="32" t="s">
        <v>307</v>
      </c>
    </row>
    <row r="25" spans="1:17" s="26" customFormat="1" x14ac:dyDescent="0.3">
      <c r="A25" s="19">
        <f ca="1">+A$1-D25</f>
        <v>106.57946365740645</v>
      </c>
      <c r="B25" s="20" t="s">
        <v>304</v>
      </c>
      <c r="C25" s="18">
        <v>45618</v>
      </c>
      <c r="D25" s="18">
        <v>45628</v>
      </c>
      <c r="E25" s="21" t="s">
        <v>16</v>
      </c>
      <c r="F25" s="21" t="s">
        <v>111</v>
      </c>
      <c r="G25" s="22" t="s">
        <v>47</v>
      </c>
      <c r="H25" s="23" t="s">
        <v>17</v>
      </c>
      <c r="I25" s="24">
        <v>240000</v>
      </c>
      <c r="J25" s="25">
        <f ca="1">IF($A25&lt;=0,$I25,0)</f>
        <v>0</v>
      </c>
      <c r="K25" s="25">
        <f ca="1">IF(AND($A25&gt;0,$A25&lt;31),$I25,0)</f>
        <v>0</v>
      </c>
      <c r="L25" s="25">
        <f ca="1">IF(AND($A25&gt;31,$A25&lt;61),$I25,0)</f>
        <v>0</v>
      </c>
      <c r="M25" s="25">
        <f ca="1">IF(AND($A25&gt;61,$A25&lt;91),$I25,0)</f>
        <v>0</v>
      </c>
      <c r="N25" s="25">
        <f ca="1">IF($A25&gt;=91,$I25,0)</f>
        <v>240000</v>
      </c>
      <c r="O25" s="25">
        <f>IF(H25="RWF",I25,IF(H25="USD",I25,IF(H25="ZAR",I25*ZAR,IF(H25="GBP",I25*GBP,IF(H25="EUR",I25*EUR,0)))))</f>
        <v>240000</v>
      </c>
      <c r="P25" s="26">
        <f>IF(H25="RWF",I25/RWF,IF(H25="USD",I25,IF(H25="ZAR",I25*ZAR,IF(H25="GBP",I25*GBP,IF(H25="EUR",I25*EUR,0)))))</f>
        <v>171.42857142857142</v>
      </c>
      <c r="Q25" s="32" t="s">
        <v>307</v>
      </c>
    </row>
    <row r="26" spans="1:17" s="26" customFormat="1" x14ac:dyDescent="0.3">
      <c r="A26" s="19">
        <f ca="1">+A$1-D26</f>
        <v>106.57946365740645</v>
      </c>
      <c r="B26" s="20" t="s">
        <v>304</v>
      </c>
      <c r="C26" s="18">
        <v>45618</v>
      </c>
      <c r="D26" s="18">
        <v>45628</v>
      </c>
      <c r="E26" s="21" t="s">
        <v>16</v>
      </c>
      <c r="F26" s="21" t="s">
        <v>291</v>
      </c>
      <c r="G26" s="22" t="s">
        <v>47</v>
      </c>
      <c r="H26" s="23" t="s">
        <v>17</v>
      </c>
      <c r="I26" s="24">
        <v>1884000</v>
      </c>
      <c r="J26" s="25">
        <f ca="1">IF($A26&lt;=0,$I26,0)</f>
        <v>0</v>
      </c>
      <c r="K26" s="25">
        <f ca="1">IF(AND($A26&gt;0,$A26&lt;31),$I26,0)</f>
        <v>0</v>
      </c>
      <c r="L26" s="25">
        <f ca="1">IF(AND($A26&gt;31,$A26&lt;61),$I26,0)</f>
        <v>0</v>
      </c>
      <c r="M26" s="25">
        <f ca="1">IF(AND($A26&gt;61,$A26&lt;91),$I26,0)</f>
        <v>0</v>
      </c>
      <c r="N26" s="25">
        <f ca="1">IF($A26&gt;=91,$I26,0)</f>
        <v>1884000</v>
      </c>
      <c r="O26" s="25">
        <f>IF(H26="RWF",I26,IF(H26="USD",I26,IF(H26="ZAR",I26*ZAR,IF(H26="GBP",I26*GBP,IF(H26="EUR",I26*EUR,0)))))</f>
        <v>1884000</v>
      </c>
      <c r="P26" s="26">
        <f>IF(H26="RWF",I26/RWF,IF(H26="USD",I26,IF(H26="ZAR",I26*ZAR,IF(H26="GBP",I26*GBP,IF(H26="EUR",I26*EUR,0)))))</f>
        <v>1345.7142857142858</v>
      </c>
      <c r="Q26" s="32" t="s">
        <v>307</v>
      </c>
    </row>
    <row r="27" spans="1:17" s="26" customFormat="1" x14ac:dyDescent="0.3">
      <c r="A27" s="19">
        <f ca="1">+A$1-D27</f>
        <v>41.57946365740645</v>
      </c>
      <c r="B27" s="20" t="s">
        <v>304</v>
      </c>
      <c r="C27" s="18">
        <v>45678</v>
      </c>
      <c r="D27" s="18">
        <v>45693</v>
      </c>
      <c r="E27" s="21" t="s">
        <v>16</v>
      </c>
      <c r="F27" s="21" t="s">
        <v>104</v>
      </c>
      <c r="G27" s="22" t="s">
        <v>105</v>
      </c>
      <c r="H27" s="23" t="s">
        <v>17</v>
      </c>
      <c r="I27" s="24">
        <v>200000</v>
      </c>
      <c r="J27" s="25">
        <f ca="1">IF($A27&lt;=0,$I27,0)</f>
        <v>0</v>
      </c>
      <c r="K27" s="25">
        <f ca="1">IF(AND($A27&gt;0,$A27&lt;31),$I27,0)</f>
        <v>0</v>
      </c>
      <c r="L27" s="25">
        <f ca="1">IF(AND($A27&gt;31,$A27&lt;61),$I27,0)</f>
        <v>200000</v>
      </c>
      <c r="M27" s="25">
        <f ca="1">IF(AND($A27&gt;61,$A27&lt;91),$I27,0)</f>
        <v>0</v>
      </c>
      <c r="N27" s="25">
        <f ca="1">IF($A27&gt;=91,$I27,0)</f>
        <v>0</v>
      </c>
      <c r="O27" s="25">
        <f>IF(H27="RWF",I27,IF(H27="USD",I27,IF(H27="ZAR",I27*ZAR,IF(H27="GBP",I27*GBP,IF(H27="EUR",I27*EUR,0)))))</f>
        <v>200000</v>
      </c>
      <c r="P27" s="26">
        <f>IF(H27="RWF",I27/RWF,IF(H27="USD",I27,IF(H27="ZAR",I27*ZAR,IF(H27="GBP",I27*GBP,IF(H27="EUR",I27*EUR,0)))))</f>
        <v>142.85714285714286</v>
      </c>
      <c r="Q27" s="32" t="s">
        <v>307</v>
      </c>
    </row>
    <row r="28" spans="1:17" s="26" customFormat="1" x14ac:dyDescent="0.3">
      <c r="A28" s="19">
        <f ca="1">+A$1-D28</f>
        <v>181.57946365740645</v>
      </c>
      <c r="B28" s="20" t="s">
        <v>304</v>
      </c>
      <c r="C28" s="18">
        <v>45538</v>
      </c>
      <c r="D28" s="18">
        <v>45553</v>
      </c>
      <c r="E28" s="21" t="s">
        <v>16</v>
      </c>
      <c r="F28" s="21" t="s">
        <v>193</v>
      </c>
      <c r="G28" s="22" t="s">
        <v>105</v>
      </c>
      <c r="H28" s="23" t="s">
        <v>17</v>
      </c>
      <c r="I28" s="24">
        <v>519000</v>
      </c>
      <c r="J28" s="25">
        <f ca="1">IF($A28&lt;=0,$I28,0)</f>
        <v>0</v>
      </c>
      <c r="K28" s="25">
        <f ca="1">IF(AND($A28&gt;0,$A28&lt;31),$I28,0)</f>
        <v>0</v>
      </c>
      <c r="L28" s="25">
        <f ca="1">IF(AND($A28&gt;31,$A28&lt;61),$I28,0)</f>
        <v>0</v>
      </c>
      <c r="M28" s="25">
        <f ca="1">IF(AND($A28&gt;61,$A28&lt;91),$I28,0)</f>
        <v>0</v>
      </c>
      <c r="N28" s="25">
        <f ca="1">IF($A28&gt;=91,$I28,0)</f>
        <v>519000</v>
      </c>
      <c r="O28" s="25">
        <f>IF(H28="RWF",I28,IF(H28="USD",I28,IF(H28="ZAR",I28*ZAR,IF(H28="GBP",I28*GBP,IF(H28="EUR",I28*EUR,0)))))</f>
        <v>519000</v>
      </c>
      <c r="P28" s="26">
        <f>IF(H28="RWF",I28/RWF,IF(H28="USD",I28,IF(H28="ZAR",I28*ZAR,IF(H28="GBP",I28*GBP,IF(H28="EUR",I28*EUR,0)))))</f>
        <v>370.71428571428572</v>
      </c>
      <c r="Q28" s="32" t="s">
        <v>307</v>
      </c>
    </row>
    <row r="29" spans="1:17" s="26" customFormat="1" x14ac:dyDescent="0.3">
      <c r="A29" s="19">
        <f ca="1">+A$1-D29</f>
        <v>41.57946365740645</v>
      </c>
      <c r="B29" s="20" t="s">
        <v>304</v>
      </c>
      <c r="C29" s="18">
        <v>45678</v>
      </c>
      <c r="D29" s="18">
        <v>45693</v>
      </c>
      <c r="E29" s="21" t="s">
        <v>16</v>
      </c>
      <c r="F29" s="21" t="s">
        <v>196</v>
      </c>
      <c r="G29" s="22" t="s">
        <v>105</v>
      </c>
      <c r="H29" s="23" t="s">
        <v>17</v>
      </c>
      <c r="I29" s="24">
        <v>540000</v>
      </c>
      <c r="J29" s="25">
        <f ca="1">IF($A29&lt;=0,$I29,0)</f>
        <v>0</v>
      </c>
      <c r="K29" s="25">
        <f ca="1">IF(AND($A29&gt;0,$A29&lt;31),$I29,0)</f>
        <v>0</v>
      </c>
      <c r="L29" s="25">
        <f ca="1">IF(AND($A29&gt;31,$A29&lt;61),$I29,0)</f>
        <v>540000</v>
      </c>
      <c r="M29" s="25">
        <f ca="1">IF(AND($A29&gt;61,$A29&lt;91),$I29,0)</f>
        <v>0</v>
      </c>
      <c r="N29" s="25">
        <f ca="1">IF($A29&gt;=91,$I29,0)</f>
        <v>0</v>
      </c>
      <c r="O29" s="25">
        <f>IF(H29="RWF",I29,IF(H29="USD",I29,IF(H29="ZAR",I29*ZAR,IF(H29="GBP",I29*GBP,IF(H29="EUR",I29*EUR,0)))))</f>
        <v>540000</v>
      </c>
      <c r="P29" s="26">
        <f>IF(H29="RWF",I29/RWF,IF(H29="USD",I29,IF(H29="ZAR",I29*ZAR,IF(H29="GBP",I29*GBP,IF(H29="EUR",I29*EUR,0)))))</f>
        <v>385.71428571428572</v>
      </c>
      <c r="Q29" s="32" t="s">
        <v>307</v>
      </c>
    </row>
    <row r="30" spans="1:17" s="26" customFormat="1" x14ac:dyDescent="0.3">
      <c r="A30" s="19">
        <f ca="1">+A$1-D30</f>
        <v>41.57946365740645</v>
      </c>
      <c r="B30" s="20" t="s">
        <v>304</v>
      </c>
      <c r="C30" s="18">
        <v>45678</v>
      </c>
      <c r="D30" s="18">
        <v>45693</v>
      </c>
      <c r="E30" s="21" t="s">
        <v>16</v>
      </c>
      <c r="F30" s="21" t="s">
        <v>200</v>
      </c>
      <c r="G30" s="22" t="s">
        <v>105</v>
      </c>
      <c r="H30" s="23" t="s">
        <v>17</v>
      </c>
      <c r="I30" s="24">
        <v>565000</v>
      </c>
      <c r="J30" s="25">
        <f ca="1">IF($A30&lt;=0,$I30,0)</f>
        <v>0</v>
      </c>
      <c r="K30" s="25">
        <f ca="1">IF(AND($A30&gt;0,$A30&lt;31),$I30,0)</f>
        <v>0</v>
      </c>
      <c r="L30" s="25">
        <f ca="1">IF(AND($A30&gt;31,$A30&lt;61),$I30,0)</f>
        <v>565000</v>
      </c>
      <c r="M30" s="25">
        <f ca="1">IF(AND($A30&gt;61,$A30&lt;91),$I30,0)</f>
        <v>0</v>
      </c>
      <c r="N30" s="25">
        <f ca="1">IF($A30&gt;=91,$I30,0)</f>
        <v>0</v>
      </c>
      <c r="O30" s="25">
        <f>IF(H30="RWF",I30,IF(H30="USD",I30,IF(H30="ZAR",I30*ZAR,IF(H30="GBP",I30*GBP,IF(H30="EUR",I30*EUR,0)))))</f>
        <v>565000</v>
      </c>
      <c r="P30" s="26">
        <f>IF(H30="RWF",I30/RWF,IF(H30="USD",I30,IF(H30="ZAR",I30*ZAR,IF(H30="GBP",I30*GBP,IF(H30="EUR",I30*EUR,0)))))</f>
        <v>403.57142857142856</v>
      </c>
      <c r="Q30" s="32" t="s">
        <v>307</v>
      </c>
    </row>
    <row r="31" spans="1:17" s="26" customFormat="1" x14ac:dyDescent="0.3">
      <c r="A31" s="19">
        <f ca="1">+A$1-D31</f>
        <v>164.57946365740645</v>
      </c>
      <c r="B31" s="20" t="s">
        <v>304</v>
      </c>
      <c r="C31" s="18">
        <v>45555</v>
      </c>
      <c r="D31" s="18">
        <v>45570</v>
      </c>
      <c r="E31" s="21" t="s">
        <v>16</v>
      </c>
      <c r="F31" s="21" t="s">
        <v>214</v>
      </c>
      <c r="G31" s="22" t="s">
        <v>105</v>
      </c>
      <c r="H31" s="23" t="s">
        <v>17</v>
      </c>
      <c r="I31" s="24">
        <v>679000</v>
      </c>
      <c r="J31" s="25">
        <f ca="1">IF($A31&lt;=0,$I31,0)</f>
        <v>0</v>
      </c>
      <c r="K31" s="25">
        <f ca="1">IF(AND($A31&gt;0,$A31&lt;31),$I31,0)</f>
        <v>0</v>
      </c>
      <c r="L31" s="25">
        <f ca="1">IF(AND($A31&gt;31,$A31&lt;61),$I31,0)</f>
        <v>0</v>
      </c>
      <c r="M31" s="25">
        <f ca="1">IF(AND($A31&gt;61,$A31&lt;91),$I31,0)</f>
        <v>0</v>
      </c>
      <c r="N31" s="25">
        <f ca="1">IF($A31&gt;=91,$I31,0)</f>
        <v>679000</v>
      </c>
      <c r="O31" s="25">
        <f>IF(H31="RWF",I31,IF(H31="USD",I31,IF(H31="ZAR",I31*ZAR,IF(H31="GBP",I31*GBP,IF(H31="EUR",I31*EUR,0)))))</f>
        <v>679000</v>
      </c>
      <c r="P31" s="26">
        <f>IF(H31="RWF",I31/RWF,IF(H31="USD",I31,IF(H31="ZAR",I31*ZAR,IF(H31="GBP",I31*GBP,IF(H31="EUR",I31*EUR,0)))))</f>
        <v>485</v>
      </c>
      <c r="Q31" s="32" t="s">
        <v>307</v>
      </c>
    </row>
    <row r="32" spans="1:17" s="26" customFormat="1" x14ac:dyDescent="0.3">
      <c r="A32" s="19">
        <f ca="1">+A$1-D32</f>
        <v>146.57946365740645</v>
      </c>
      <c r="B32" s="20" t="s">
        <v>304</v>
      </c>
      <c r="C32" s="18">
        <v>45573</v>
      </c>
      <c r="D32" s="18">
        <v>45588</v>
      </c>
      <c r="E32" s="21" t="s">
        <v>16</v>
      </c>
      <c r="F32" s="21" t="s">
        <v>224</v>
      </c>
      <c r="G32" s="22" t="s">
        <v>105</v>
      </c>
      <c r="H32" s="23" t="s">
        <v>17</v>
      </c>
      <c r="I32" s="24">
        <v>760000</v>
      </c>
      <c r="J32" s="25">
        <f ca="1">IF($A32&lt;=0,$I32,0)</f>
        <v>0</v>
      </c>
      <c r="K32" s="25">
        <f ca="1">IF(AND($A32&gt;0,$A32&lt;31),$I32,0)</f>
        <v>0</v>
      </c>
      <c r="L32" s="25">
        <f ca="1">IF(AND($A32&gt;31,$A32&lt;61),$I32,0)</f>
        <v>0</v>
      </c>
      <c r="M32" s="25">
        <f ca="1">IF(AND($A32&gt;61,$A32&lt;91),$I32,0)</f>
        <v>0</v>
      </c>
      <c r="N32" s="25">
        <f ca="1">IF($A32&gt;=91,$I32,0)</f>
        <v>760000</v>
      </c>
      <c r="O32" s="25">
        <f>IF(H32="RWF",I32,IF(H32="USD",I32,IF(H32="ZAR",I32*ZAR,IF(H32="GBP",I32*GBP,IF(H32="EUR",I32*EUR,0)))))</f>
        <v>760000</v>
      </c>
      <c r="P32" s="26">
        <f>IF(H32="RWF",I32/RWF,IF(H32="USD",I32,IF(H32="ZAR",I32*ZAR,IF(H32="GBP",I32*GBP,IF(H32="EUR",I32*EUR,0)))))</f>
        <v>542.85714285714289</v>
      </c>
      <c r="Q32" s="32" t="s">
        <v>307</v>
      </c>
    </row>
    <row r="33" spans="1:18" s="26" customFormat="1" x14ac:dyDescent="0.3">
      <c r="A33" s="19">
        <f ca="1">+A$1-D33</f>
        <v>102.57946365740645</v>
      </c>
      <c r="B33" s="20" t="s">
        <v>304</v>
      </c>
      <c r="C33" s="18">
        <v>45617</v>
      </c>
      <c r="D33" s="18">
        <v>45632</v>
      </c>
      <c r="E33" s="21" t="s">
        <v>16</v>
      </c>
      <c r="F33" s="21" t="s">
        <v>225</v>
      </c>
      <c r="G33" s="22" t="s">
        <v>105</v>
      </c>
      <c r="H33" s="23" t="s">
        <v>17</v>
      </c>
      <c r="I33" s="24">
        <v>760000</v>
      </c>
      <c r="J33" s="25">
        <f ca="1">IF($A33&lt;=0,$I33,0)</f>
        <v>0</v>
      </c>
      <c r="K33" s="25">
        <f ca="1">IF(AND($A33&gt;0,$A33&lt;31),$I33,0)</f>
        <v>0</v>
      </c>
      <c r="L33" s="25">
        <f ca="1">IF(AND($A33&gt;31,$A33&lt;61),$I33,0)</f>
        <v>0</v>
      </c>
      <c r="M33" s="25">
        <f ca="1">IF(AND($A33&gt;61,$A33&lt;91),$I33,0)</f>
        <v>0</v>
      </c>
      <c r="N33" s="25">
        <f ca="1">IF($A33&gt;=91,$I33,0)</f>
        <v>760000</v>
      </c>
      <c r="O33" s="25">
        <f>IF(H33="RWF",I33,IF(H33="USD",I33,IF(H33="ZAR",I33*ZAR,IF(H33="GBP",I33*GBP,IF(H33="EUR",I33*EUR,0)))))</f>
        <v>760000</v>
      </c>
      <c r="P33" s="26">
        <f>IF(H33="RWF",I33/RWF,IF(H33="USD",I33,IF(H33="ZAR",I33*ZAR,IF(H33="GBP",I33*GBP,IF(H33="EUR",I33*EUR,0)))))</f>
        <v>542.85714285714289</v>
      </c>
      <c r="Q33" s="32" t="s">
        <v>307</v>
      </c>
    </row>
    <row r="34" spans="1:18" s="26" customFormat="1" x14ac:dyDescent="0.3">
      <c r="A34" s="19">
        <f ca="1">+A$1-D34</f>
        <v>34.57946365740645</v>
      </c>
      <c r="B34" s="20" t="s">
        <v>304</v>
      </c>
      <c r="C34" s="18">
        <v>45685</v>
      </c>
      <c r="D34" s="18">
        <v>45700</v>
      </c>
      <c r="E34" s="21" t="s">
        <v>16</v>
      </c>
      <c r="F34" s="21" t="s">
        <v>248</v>
      </c>
      <c r="G34" s="22" t="s">
        <v>105</v>
      </c>
      <c r="H34" s="23" t="s">
        <v>17</v>
      </c>
      <c r="I34" s="24">
        <v>1025000</v>
      </c>
      <c r="J34" s="25">
        <f ca="1">IF($A34&lt;=0,$I34,0)</f>
        <v>0</v>
      </c>
      <c r="K34" s="25">
        <f ca="1">IF(AND($A34&gt;0,$A34&lt;31),$I34,0)</f>
        <v>0</v>
      </c>
      <c r="L34" s="25">
        <f ca="1">IF(AND($A34&gt;31,$A34&lt;61),$I34,0)</f>
        <v>1025000</v>
      </c>
      <c r="M34" s="25">
        <f ca="1">IF(AND($A34&gt;61,$A34&lt;91),$I34,0)</f>
        <v>0</v>
      </c>
      <c r="N34" s="25">
        <f ca="1">IF($A34&gt;=91,$I34,0)</f>
        <v>0</v>
      </c>
      <c r="O34" s="25">
        <f>IF(H34="RWF",I34,IF(H34="USD",I34,IF(H34="ZAR",I34*ZAR,IF(H34="GBP",I34*GBP,IF(H34="EUR",I34*EUR,0)))))</f>
        <v>1025000</v>
      </c>
      <c r="P34" s="26">
        <f>IF(H34="RWF",I34/RWF,IF(H34="USD",I34,IF(H34="ZAR",I34*ZAR,IF(H34="GBP",I34*GBP,IF(H34="EUR",I34*EUR,0)))))</f>
        <v>732.14285714285711</v>
      </c>
      <c r="Q34" s="32" t="s">
        <v>307</v>
      </c>
    </row>
    <row r="35" spans="1:18" s="26" customFormat="1" x14ac:dyDescent="0.3">
      <c r="A35" s="19">
        <f ca="1">+A$1-D35</f>
        <v>164.57946365740645</v>
      </c>
      <c r="B35" s="20" t="s">
        <v>304</v>
      </c>
      <c r="C35" s="18">
        <v>45555</v>
      </c>
      <c r="D35" s="18">
        <v>45570</v>
      </c>
      <c r="E35" s="21" t="s">
        <v>16</v>
      </c>
      <c r="F35" s="21" t="s">
        <v>261</v>
      </c>
      <c r="G35" s="22" t="s">
        <v>105</v>
      </c>
      <c r="H35" s="23" t="s">
        <v>17</v>
      </c>
      <c r="I35" s="24">
        <v>1177000</v>
      </c>
      <c r="J35" s="25">
        <f ca="1">IF($A35&lt;=0,$I35,0)</f>
        <v>0</v>
      </c>
      <c r="K35" s="25">
        <f ca="1">IF(AND($A35&gt;0,$A35&lt;31),$I35,0)</f>
        <v>0</v>
      </c>
      <c r="L35" s="25">
        <f ca="1">IF(AND($A35&gt;31,$A35&lt;61),$I35,0)</f>
        <v>0</v>
      </c>
      <c r="M35" s="25">
        <f ca="1">IF(AND($A35&gt;61,$A35&lt;91),$I35,0)</f>
        <v>0</v>
      </c>
      <c r="N35" s="25">
        <f ca="1">IF($A35&gt;=91,$I35,0)</f>
        <v>1177000</v>
      </c>
      <c r="O35" s="25">
        <f>IF(H35="RWF",I35,IF(H35="USD",I35,IF(H35="ZAR",I35*ZAR,IF(H35="GBP",I35*GBP,IF(H35="EUR",I35*EUR,0)))))</f>
        <v>1177000</v>
      </c>
      <c r="P35" s="26">
        <f>IF(H35="RWF",I35/RWF,IF(H35="USD",I35,IF(H35="ZAR",I35*ZAR,IF(H35="GBP",I35*GBP,IF(H35="EUR",I35*EUR,0)))))</f>
        <v>840.71428571428567</v>
      </c>
      <c r="Q35" s="32" t="s">
        <v>307</v>
      </c>
    </row>
    <row r="36" spans="1:18" s="26" customFormat="1" x14ac:dyDescent="0.3">
      <c r="A36" s="19">
        <f ca="1">+A$1-D36</f>
        <v>27.57946365740645</v>
      </c>
      <c r="B36" s="20" t="s">
        <v>304</v>
      </c>
      <c r="C36" s="18">
        <v>45692</v>
      </c>
      <c r="D36" s="18">
        <v>45707</v>
      </c>
      <c r="E36" s="21" t="s">
        <v>16</v>
      </c>
      <c r="F36" s="21" t="s">
        <v>263</v>
      </c>
      <c r="G36" s="22" t="s">
        <v>105</v>
      </c>
      <c r="H36" s="23" t="s">
        <v>17</v>
      </c>
      <c r="I36" s="24">
        <v>1180000</v>
      </c>
      <c r="J36" s="25">
        <f ca="1">IF($A36&lt;=0,$I36,0)</f>
        <v>0</v>
      </c>
      <c r="K36" s="25">
        <f ca="1">IF(AND($A36&gt;0,$A36&lt;31),$I36,0)</f>
        <v>1180000</v>
      </c>
      <c r="L36" s="25">
        <f ca="1">IF(AND($A36&gt;31,$A36&lt;61),$I36,0)</f>
        <v>0</v>
      </c>
      <c r="M36" s="25">
        <f ca="1">IF(AND($A36&gt;61,$A36&lt;91),$I36,0)</f>
        <v>0</v>
      </c>
      <c r="N36" s="25">
        <f ca="1">IF($A36&gt;=91,$I36,0)</f>
        <v>0</v>
      </c>
      <c r="O36" s="25">
        <f>IF(H36="RWF",I36,IF(H36="USD",I36,IF(H36="ZAR",I36*ZAR,IF(H36="GBP",I36*GBP,IF(H36="EUR",I36*EUR,0)))))</f>
        <v>1180000</v>
      </c>
      <c r="P36" s="26">
        <f>IF(H36="RWF",I36/RWF,IF(H36="USD",I36,IF(H36="ZAR",I36*ZAR,IF(H36="GBP",I36*GBP,IF(H36="EUR",I36*EUR,0)))))</f>
        <v>842.85714285714289</v>
      </c>
      <c r="Q36" s="32" t="s">
        <v>307</v>
      </c>
    </row>
    <row r="37" spans="1:18" s="26" customFormat="1" x14ac:dyDescent="0.3">
      <c r="A37" s="19">
        <f ca="1">+A$1-D37</f>
        <v>164.57946365740645</v>
      </c>
      <c r="B37" s="20" t="s">
        <v>304</v>
      </c>
      <c r="C37" s="18">
        <v>45555</v>
      </c>
      <c r="D37" s="18">
        <v>45570</v>
      </c>
      <c r="E37" s="21" t="s">
        <v>16</v>
      </c>
      <c r="F37" s="21" t="s">
        <v>283</v>
      </c>
      <c r="G37" s="22" t="s">
        <v>105</v>
      </c>
      <c r="H37" s="23" t="s">
        <v>17</v>
      </c>
      <c r="I37" s="24">
        <v>1560000</v>
      </c>
      <c r="J37" s="25">
        <f ca="1">IF($A37&lt;=0,$I37,0)</f>
        <v>0</v>
      </c>
      <c r="K37" s="25">
        <f ca="1">IF(AND($A37&gt;0,$A37&lt;31),$I37,0)</f>
        <v>0</v>
      </c>
      <c r="L37" s="25">
        <f ca="1">IF(AND($A37&gt;31,$A37&lt;61),$I37,0)</f>
        <v>0</v>
      </c>
      <c r="M37" s="25">
        <f ca="1">IF(AND($A37&gt;61,$A37&lt;91),$I37,0)</f>
        <v>0</v>
      </c>
      <c r="N37" s="25">
        <f ca="1">IF($A37&gt;=91,$I37,0)</f>
        <v>1560000</v>
      </c>
      <c r="O37" s="25">
        <f>IF(H37="RWF",I37,IF(H37="USD",I37,IF(H37="ZAR",I37*ZAR,IF(H37="GBP",I37*GBP,IF(H37="EUR",I37*EUR,0)))))</f>
        <v>1560000</v>
      </c>
      <c r="P37" s="26">
        <f>IF(H37="RWF",I37/RWF,IF(H37="USD",I37,IF(H37="ZAR",I37*ZAR,IF(H37="GBP",I37*GBP,IF(H37="EUR",I37*EUR,0)))))</f>
        <v>1114.2857142857142</v>
      </c>
      <c r="Q37" s="32" t="s">
        <v>307</v>
      </c>
    </row>
    <row r="38" spans="1:18" s="26" customFormat="1" x14ac:dyDescent="0.3">
      <c r="A38" s="19">
        <f ca="1">+A$1-D38</f>
        <v>124.57946365740645</v>
      </c>
      <c r="B38" s="20" t="s">
        <v>304</v>
      </c>
      <c r="C38" s="18">
        <v>45595</v>
      </c>
      <c r="D38" s="18">
        <v>45610</v>
      </c>
      <c r="E38" s="21" t="s">
        <v>16</v>
      </c>
      <c r="F38" s="21" t="s">
        <v>285</v>
      </c>
      <c r="G38" s="22" t="s">
        <v>105</v>
      </c>
      <c r="H38" s="23" t="s">
        <v>17</v>
      </c>
      <c r="I38" s="24">
        <v>1600000</v>
      </c>
      <c r="J38" s="25">
        <f ca="1">IF($A38&lt;=0,$I38,0)</f>
        <v>0</v>
      </c>
      <c r="K38" s="25">
        <f ca="1">IF(AND($A38&gt;0,$A38&lt;31),$I38,0)</f>
        <v>0</v>
      </c>
      <c r="L38" s="25">
        <f ca="1">IF(AND($A38&gt;31,$A38&lt;61),$I38,0)</f>
        <v>0</v>
      </c>
      <c r="M38" s="25">
        <f ca="1">IF(AND($A38&gt;61,$A38&lt;91),$I38,0)</f>
        <v>0</v>
      </c>
      <c r="N38" s="25">
        <f ca="1">IF($A38&gt;=91,$I38,0)</f>
        <v>1600000</v>
      </c>
      <c r="O38" s="25">
        <f>IF(H38="RWF",I38,IF(H38="USD",I38,IF(H38="ZAR",I38*ZAR,IF(H38="GBP",I38*GBP,IF(H38="EUR",I38*EUR,0)))))</f>
        <v>1600000</v>
      </c>
      <c r="P38" s="26">
        <f>IF(H38="RWF",I38/RWF,IF(H38="USD",I38,IF(H38="ZAR",I38*ZAR,IF(H38="GBP",I38*GBP,IF(H38="EUR",I38*EUR,0)))))</f>
        <v>1142.8571428571429</v>
      </c>
      <c r="Q38" s="32" t="s">
        <v>307</v>
      </c>
    </row>
    <row r="39" spans="1:18" s="26" customFormat="1" x14ac:dyDescent="0.3">
      <c r="A39" s="19">
        <f ca="1">+A$1-D39</f>
        <v>146.57946365740645</v>
      </c>
      <c r="B39" s="20" t="s">
        <v>304</v>
      </c>
      <c r="C39" s="18">
        <v>45573</v>
      </c>
      <c r="D39" s="18">
        <v>45588</v>
      </c>
      <c r="E39" s="21" t="s">
        <v>16</v>
      </c>
      <c r="F39" s="21" t="s">
        <v>288</v>
      </c>
      <c r="G39" s="22" t="s">
        <v>105</v>
      </c>
      <c r="H39" s="23" t="s">
        <v>17</v>
      </c>
      <c r="I39" s="24">
        <v>1750000</v>
      </c>
      <c r="J39" s="25">
        <f ca="1">IF($A39&lt;=0,$I39,0)</f>
        <v>0</v>
      </c>
      <c r="K39" s="25">
        <f ca="1">IF(AND($A39&gt;0,$A39&lt;31),$I39,0)</f>
        <v>0</v>
      </c>
      <c r="L39" s="25">
        <f ca="1">IF(AND($A39&gt;31,$A39&lt;61),$I39,0)</f>
        <v>0</v>
      </c>
      <c r="M39" s="25">
        <f ca="1">IF(AND($A39&gt;61,$A39&lt;91),$I39,0)</f>
        <v>0</v>
      </c>
      <c r="N39" s="25">
        <f ca="1">IF($A39&gt;=91,$I39,0)</f>
        <v>1750000</v>
      </c>
      <c r="O39" s="25">
        <f>IF(H39="RWF",I39,IF(H39="USD",I39,IF(H39="ZAR",I39*ZAR,IF(H39="GBP",I39*GBP,IF(H39="EUR",I39*EUR,0)))))</f>
        <v>1750000</v>
      </c>
      <c r="P39" s="26">
        <f>IF(H39="RWF",I39/RWF,IF(H39="USD",I39,IF(H39="ZAR",I39*ZAR,IF(H39="GBP",I39*GBP,IF(H39="EUR",I39*EUR,0)))))</f>
        <v>1250</v>
      </c>
      <c r="Q39" s="32" t="s">
        <v>307</v>
      </c>
    </row>
    <row r="40" spans="1:18" s="26" customFormat="1" x14ac:dyDescent="0.3">
      <c r="A40" s="19">
        <f ca="1">+A$1-D40</f>
        <v>117.57946365740645</v>
      </c>
      <c r="B40" s="20" t="s">
        <v>304</v>
      </c>
      <c r="C40" s="18">
        <v>45602</v>
      </c>
      <c r="D40" s="18">
        <v>45617</v>
      </c>
      <c r="E40" s="21" t="s">
        <v>16</v>
      </c>
      <c r="F40" s="21" t="s">
        <v>289</v>
      </c>
      <c r="G40" s="22" t="s">
        <v>105</v>
      </c>
      <c r="H40" s="23" t="s">
        <v>17</v>
      </c>
      <c r="I40" s="24">
        <v>1800000</v>
      </c>
      <c r="J40" s="25">
        <f ca="1">IF($A40&lt;=0,$I40,0)</f>
        <v>0</v>
      </c>
      <c r="K40" s="25">
        <f ca="1">IF(AND($A40&gt;0,$A40&lt;31),$I40,0)</f>
        <v>0</v>
      </c>
      <c r="L40" s="25">
        <f ca="1">IF(AND($A40&gt;31,$A40&lt;61),$I40,0)</f>
        <v>0</v>
      </c>
      <c r="M40" s="25">
        <f ca="1">IF(AND($A40&gt;61,$A40&lt;91),$I40,0)</f>
        <v>0</v>
      </c>
      <c r="N40" s="25">
        <f ca="1">IF($A40&gt;=91,$I40,0)</f>
        <v>1800000</v>
      </c>
      <c r="O40" s="25">
        <f>IF(H40="RWF",I40,IF(H40="USD",I40,IF(H40="ZAR",I40*ZAR,IF(H40="GBP",I40*GBP,IF(H40="EUR",I40*EUR,0)))))</f>
        <v>1800000</v>
      </c>
      <c r="P40" s="26">
        <f>IF(H40="RWF",I40/RWF,IF(H40="USD",I40,IF(H40="ZAR",I40*ZAR,IF(H40="GBP",I40*GBP,IF(H40="EUR",I40*EUR,0)))))</f>
        <v>1285.7142857142858</v>
      </c>
      <c r="Q40" s="32" t="s">
        <v>307</v>
      </c>
    </row>
    <row r="41" spans="1:18" s="26" customFormat="1" x14ac:dyDescent="0.3">
      <c r="A41" s="19">
        <f ca="1">+A$1-D41</f>
        <v>146.57946365740645</v>
      </c>
      <c r="B41" s="20" t="s">
        <v>304</v>
      </c>
      <c r="C41" s="18">
        <v>45573</v>
      </c>
      <c r="D41" s="18">
        <v>45588</v>
      </c>
      <c r="E41" s="21" t="s">
        <v>16</v>
      </c>
      <c r="F41" s="21" t="s">
        <v>297</v>
      </c>
      <c r="G41" s="22" t="s">
        <v>105</v>
      </c>
      <c r="H41" s="23" t="s">
        <v>17</v>
      </c>
      <c r="I41" s="24">
        <v>2100000</v>
      </c>
      <c r="J41" s="25">
        <f ca="1">IF($A41&lt;=0,$I41,0)</f>
        <v>0</v>
      </c>
      <c r="K41" s="25">
        <f ca="1">IF(AND($A41&gt;0,$A41&lt;31),$I41,0)</f>
        <v>0</v>
      </c>
      <c r="L41" s="25">
        <f ca="1">IF(AND($A41&gt;31,$A41&lt;61),$I41,0)</f>
        <v>0</v>
      </c>
      <c r="M41" s="25">
        <f ca="1">IF(AND($A41&gt;61,$A41&lt;91),$I41,0)</f>
        <v>0</v>
      </c>
      <c r="N41" s="25">
        <f ca="1">IF($A41&gt;=91,$I41,0)</f>
        <v>2100000</v>
      </c>
      <c r="O41" s="25">
        <f>IF(H41="RWF",I41,IF(H41="USD",I41,IF(H41="ZAR",I41*ZAR,IF(H41="GBP",I41*GBP,IF(H41="EUR",I41*EUR,0)))))</f>
        <v>2100000</v>
      </c>
      <c r="P41" s="26">
        <f>IF(H41="RWF",I41/RWF,IF(H41="USD",I41,IF(H41="ZAR",I41*ZAR,IF(H41="GBP",I41*GBP,IF(H41="EUR",I41*EUR,0)))))</f>
        <v>1500</v>
      </c>
      <c r="Q41" s="32" t="s">
        <v>307</v>
      </c>
    </row>
    <row r="42" spans="1:18" s="26" customFormat="1" x14ac:dyDescent="0.3">
      <c r="A42" s="19">
        <f ca="1">+A$1-D42</f>
        <v>117.57946365740645</v>
      </c>
      <c r="B42" s="20" t="s">
        <v>304</v>
      </c>
      <c r="C42" s="18">
        <v>45602</v>
      </c>
      <c r="D42" s="18">
        <v>45617</v>
      </c>
      <c r="E42" s="21" t="s">
        <v>16</v>
      </c>
      <c r="F42" s="21" t="s">
        <v>302</v>
      </c>
      <c r="G42" s="22" t="s">
        <v>105</v>
      </c>
      <c r="H42" s="23" t="s">
        <v>17</v>
      </c>
      <c r="I42" s="24">
        <v>2150000</v>
      </c>
      <c r="J42" s="25">
        <f ca="1">IF($A42&lt;=0,$I42,0)</f>
        <v>0</v>
      </c>
      <c r="K42" s="25">
        <f ca="1">IF(AND($A42&gt;0,$A42&lt;31),$I42,0)</f>
        <v>0</v>
      </c>
      <c r="L42" s="25">
        <f ca="1">IF(AND($A42&gt;31,$A42&lt;61),$I42,0)</f>
        <v>0</v>
      </c>
      <c r="M42" s="25">
        <f ca="1">IF(AND($A42&gt;61,$A42&lt;91),$I42,0)</f>
        <v>0</v>
      </c>
      <c r="N42" s="25">
        <f ca="1">IF($A42&gt;=91,$I42,0)</f>
        <v>2150000</v>
      </c>
      <c r="O42" s="25">
        <f>IF(H42="RWF",I42,IF(H42="USD",I42,IF(H42="ZAR",I42*ZAR,IF(H42="GBP",I42*GBP,IF(H42="EUR",I42*EUR,0)))))</f>
        <v>2150000</v>
      </c>
      <c r="P42" s="26">
        <f>IF(H42="RWF",I42/RWF,IF(H42="USD",I42,IF(H42="ZAR",I42*ZAR,IF(H42="GBP",I42*GBP,IF(H42="EUR",I42*EUR,0)))))</f>
        <v>1535.7142857142858</v>
      </c>
      <c r="Q42" s="32" t="s">
        <v>307</v>
      </c>
      <c r="R42" s="26">
        <f>SUM(P1:P42)</f>
        <v>31417.482142857138</v>
      </c>
    </row>
    <row r="43" spans="1:18" s="26" customFormat="1" x14ac:dyDescent="0.3">
      <c r="A43" s="19">
        <f ca="1">+A$1-D43</f>
        <v>22.57946365740645</v>
      </c>
      <c r="B43" s="20" t="s">
        <v>304</v>
      </c>
      <c r="C43" s="18">
        <v>45712</v>
      </c>
      <c r="D43" s="18">
        <v>45712</v>
      </c>
      <c r="E43" s="21"/>
      <c r="F43" s="21" t="s">
        <v>153</v>
      </c>
      <c r="G43" s="22" t="s">
        <v>154</v>
      </c>
      <c r="H43" s="30" t="s">
        <v>17</v>
      </c>
      <c r="I43" s="24">
        <v>340000</v>
      </c>
      <c r="J43" s="25">
        <f ca="1">IF($A43&lt;=0,$I43,0)</f>
        <v>0</v>
      </c>
      <c r="K43" s="25">
        <f ca="1">IF(AND($A43&gt;0,$A43&lt;31),$I43,0)</f>
        <v>340000</v>
      </c>
      <c r="L43" s="25">
        <f ca="1">IF(AND($A43&gt;31,$A43&lt;61),$I43,0)</f>
        <v>0</v>
      </c>
      <c r="M43" s="25">
        <f ca="1">IF(AND($A43&gt;61,$A43&lt;91),$I43,0)</f>
        <v>0</v>
      </c>
      <c r="N43" s="25">
        <f ca="1">IF($A43&gt;=91,$I43,0)</f>
        <v>0</v>
      </c>
      <c r="O43" s="25">
        <f>IF(H43="RWF",I43,IF(H43="USD",I43,IF(H43="ZAR",I43*ZAR,IF(H43="GBP",I43*GBP,IF(H43="EUR",I43*EUR,0)))))</f>
        <v>340000</v>
      </c>
      <c r="P43" s="26">
        <f>IF(H43="RWF",I43/RWF,IF(H43="USD",I43,IF(H43="ZAR",I43*ZAR,IF(H43="GBP",I43*GBP,IF(H43="EUR",I43*EUR,0)))))</f>
        <v>242.85714285714286</v>
      </c>
      <c r="Q43" s="32" t="s">
        <v>307</v>
      </c>
    </row>
    <row r="44" spans="1:18" s="26" customFormat="1" x14ac:dyDescent="0.3">
      <c r="A44" s="19">
        <f ca="1">+A$1-D44</f>
        <v>60.57946365740645</v>
      </c>
      <c r="B44" s="20" t="s">
        <v>304</v>
      </c>
      <c r="C44" s="18">
        <v>45674</v>
      </c>
      <c r="D44" s="18">
        <v>45674</v>
      </c>
      <c r="E44" s="21" t="s">
        <v>16</v>
      </c>
      <c r="F44" s="21" t="s">
        <v>185</v>
      </c>
      <c r="G44" s="22" t="s">
        <v>154</v>
      </c>
      <c r="H44" s="23" t="s">
        <v>17</v>
      </c>
      <c r="I44" s="24">
        <v>460000</v>
      </c>
      <c r="J44" s="25">
        <f ca="1">IF($A44&lt;=0,$I44,0)</f>
        <v>0</v>
      </c>
      <c r="K44" s="25">
        <f ca="1">IF(AND($A44&gt;0,$A44&lt;31),$I44,0)</f>
        <v>0</v>
      </c>
      <c r="L44" s="25">
        <f ca="1">IF(AND($A44&gt;31,$A44&lt;61),$I44,0)</f>
        <v>460000</v>
      </c>
      <c r="M44" s="25">
        <f ca="1">IF(AND($A44&gt;61,$A44&lt;91),$I44,0)</f>
        <v>0</v>
      </c>
      <c r="N44" s="25">
        <f ca="1">IF($A44&gt;=91,$I44,0)</f>
        <v>0</v>
      </c>
      <c r="O44" s="25">
        <f>IF(H44="RWF",I44,IF(H44="USD",I44,IF(H44="ZAR",I44*ZAR,IF(H44="GBP",I44*GBP,IF(H44="EUR",I44*EUR,0)))))</f>
        <v>460000</v>
      </c>
      <c r="P44" s="26">
        <f>IF(H44="RWF",I44/RWF,IF(H44="USD",I44,IF(H44="ZAR",I44*ZAR,IF(H44="GBP",I44*GBP,IF(H44="EUR",I44*EUR,0)))))</f>
        <v>328.57142857142856</v>
      </c>
      <c r="Q44" s="32" t="s">
        <v>307</v>
      </c>
    </row>
    <row r="45" spans="1:18" s="26" customFormat="1" x14ac:dyDescent="0.3">
      <c r="A45" s="19">
        <f ca="1">+A$1-D45</f>
        <v>60.57946365740645</v>
      </c>
      <c r="B45" s="20" t="s">
        <v>304</v>
      </c>
      <c r="C45" s="18">
        <v>45674</v>
      </c>
      <c r="D45" s="18">
        <v>45674</v>
      </c>
      <c r="E45" s="21" t="s">
        <v>16</v>
      </c>
      <c r="F45" s="21" t="s">
        <v>215</v>
      </c>
      <c r="G45" s="22" t="s">
        <v>154</v>
      </c>
      <c r="H45" s="23" t="s">
        <v>17</v>
      </c>
      <c r="I45" s="24">
        <v>680000</v>
      </c>
      <c r="J45" s="25">
        <f ca="1">IF($A45&lt;=0,$I45,0)</f>
        <v>0</v>
      </c>
      <c r="K45" s="25">
        <f ca="1">IF(AND($A45&gt;0,$A45&lt;31),$I45,0)</f>
        <v>0</v>
      </c>
      <c r="L45" s="25">
        <f ca="1">IF(AND($A45&gt;31,$A45&lt;61),$I45,0)</f>
        <v>680000</v>
      </c>
      <c r="M45" s="25">
        <f ca="1">IF(AND($A45&gt;61,$A45&lt;91),$I45,0)</f>
        <v>0</v>
      </c>
      <c r="N45" s="25">
        <f ca="1">IF($A45&gt;=91,$I45,0)</f>
        <v>0</v>
      </c>
      <c r="O45" s="25">
        <f>IF(H45="RWF",I45,IF(H45="USD",I45,IF(H45="ZAR",I45*ZAR,IF(H45="GBP",I45*GBP,IF(H45="EUR",I45*EUR,0)))))</f>
        <v>680000</v>
      </c>
      <c r="P45" s="26">
        <f>IF(H45="RWF",I45/RWF,IF(H45="USD",I45,IF(H45="ZAR",I45*ZAR,IF(H45="GBP",I45*GBP,IF(H45="EUR",I45*EUR,0)))))</f>
        <v>485.71428571428572</v>
      </c>
      <c r="Q45" s="32" t="s">
        <v>307</v>
      </c>
    </row>
    <row r="46" spans="1:18" s="26" customFormat="1" x14ac:dyDescent="0.3">
      <c r="A46" s="19">
        <f ca="1">+A$1-D46</f>
        <v>55.57946365740645</v>
      </c>
      <c r="B46" s="20" t="s">
        <v>304</v>
      </c>
      <c r="C46" s="18">
        <v>45679</v>
      </c>
      <c r="D46" s="18">
        <v>45679</v>
      </c>
      <c r="E46" s="21" t="s">
        <v>16</v>
      </c>
      <c r="F46" s="21" t="s">
        <v>216</v>
      </c>
      <c r="G46" s="22" t="s">
        <v>154</v>
      </c>
      <c r="H46" s="23" t="s">
        <v>17</v>
      </c>
      <c r="I46" s="24">
        <v>680000</v>
      </c>
      <c r="J46" s="25">
        <f ca="1">IF($A46&lt;=0,$I46,0)</f>
        <v>0</v>
      </c>
      <c r="K46" s="25">
        <f ca="1">IF(AND($A46&gt;0,$A46&lt;31),$I46,0)</f>
        <v>0</v>
      </c>
      <c r="L46" s="25">
        <f ca="1">IF(AND($A46&gt;31,$A46&lt;61),$I46,0)</f>
        <v>680000</v>
      </c>
      <c r="M46" s="25">
        <f ca="1">IF(AND($A46&gt;61,$A46&lt;91),$I46,0)</f>
        <v>0</v>
      </c>
      <c r="N46" s="25">
        <f ca="1">IF($A46&gt;=91,$I46,0)</f>
        <v>0</v>
      </c>
      <c r="O46" s="25">
        <f>IF(H46="RWF",I46,IF(H46="USD",I46,IF(H46="ZAR",I46*ZAR,IF(H46="GBP",I46*GBP,IF(H46="EUR",I46*EUR,0)))))</f>
        <v>680000</v>
      </c>
      <c r="P46" s="26">
        <f>IF(H46="RWF",I46/RWF,IF(H46="USD",I46,IF(H46="ZAR",I46*ZAR,IF(H46="GBP",I46*GBP,IF(H46="EUR",I46*EUR,0)))))</f>
        <v>485.71428571428572</v>
      </c>
      <c r="Q46" s="32" t="s">
        <v>307</v>
      </c>
    </row>
    <row r="47" spans="1:18" s="26" customFormat="1" x14ac:dyDescent="0.3">
      <c r="A47" s="19">
        <f ca="1">+A$1-D47</f>
        <v>35.57946365740645</v>
      </c>
      <c r="B47" s="20" t="s">
        <v>304</v>
      </c>
      <c r="C47" s="18">
        <v>45699</v>
      </c>
      <c r="D47" s="18">
        <v>45699</v>
      </c>
      <c r="E47" s="21" t="s">
        <v>16</v>
      </c>
      <c r="F47" s="21" t="s">
        <v>217</v>
      </c>
      <c r="G47" s="22" t="s">
        <v>154</v>
      </c>
      <c r="H47" s="23" t="s">
        <v>17</v>
      </c>
      <c r="I47" s="24">
        <v>680000</v>
      </c>
      <c r="J47" s="25">
        <f ca="1">IF($A47&lt;=0,$I47,0)</f>
        <v>0</v>
      </c>
      <c r="K47" s="25">
        <f ca="1">IF(AND($A47&gt;0,$A47&lt;31),$I47,0)</f>
        <v>0</v>
      </c>
      <c r="L47" s="25">
        <f ca="1">IF(AND($A47&gt;31,$A47&lt;61),$I47,0)</f>
        <v>680000</v>
      </c>
      <c r="M47" s="25">
        <f ca="1">IF(AND($A47&gt;61,$A47&lt;91),$I47,0)</f>
        <v>0</v>
      </c>
      <c r="N47" s="25">
        <f ca="1">IF($A47&gt;=91,$I47,0)</f>
        <v>0</v>
      </c>
      <c r="O47" s="25">
        <f>IF(H47="RWF",I47,IF(H47="USD",I47,IF(H47="ZAR",I47*ZAR,IF(H47="GBP",I47*GBP,IF(H47="EUR",I47*EUR,0)))))</f>
        <v>680000</v>
      </c>
      <c r="P47" s="26">
        <f>IF(H47="RWF",I47/RWF,IF(H47="USD",I47,IF(H47="ZAR",I47*ZAR,IF(H47="GBP",I47*GBP,IF(H47="EUR",I47*EUR,0)))))</f>
        <v>485.71428571428572</v>
      </c>
      <c r="Q47" s="32" t="s">
        <v>307</v>
      </c>
    </row>
    <row r="48" spans="1:18" s="26" customFormat="1" x14ac:dyDescent="0.3">
      <c r="A48" s="19">
        <f ca="1">+A$1-D48</f>
        <v>116.57946365740645</v>
      </c>
      <c r="B48" s="20" t="s">
        <v>304</v>
      </c>
      <c r="C48" s="18">
        <v>45618</v>
      </c>
      <c r="D48" s="18">
        <v>45618</v>
      </c>
      <c r="E48" s="21" t="s">
        <v>16</v>
      </c>
      <c r="F48" s="21" t="s">
        <v>292</v>
      </c>
      <c r="G48" s="22" t="s">
        <v>154</v>
      </c>
      <c r="H48" s="23" t="s">
        <v>17</v>
      </c>
      <c r="I48" s="24">
        <v>1950000</v>
      </c>
      <c r="J48" s="25">
        <f ca="1">IF($A48&lt;=0,$I48,0)</f>
        <v>0</v>
      </c>
      <c r="K48" s="25">
        <f ca="1">IF(AND($A48&gt;0,$A48&lt;31),$I48,0)</f>
        <v>0</v>
      </c>
      <c r="L48" s="25">
        <f ca="1">IF(AND($A48&gt;31,$A48&lt;61),$I48,0)</f>
        <v>0</v>
      </c>
      <c r="M48" s="25">
        <f ca="1">IF(AND($A48&gt;61,$A48&lt;91),$I48,0)</f>
        <v>0</v>
      </c>
      <c r="N48" s="25">
        <f ca="1">IF($A48&gt;=91,$I48,0)</f>
        <v>1950000</v>
      </c>
      <c r="O48" s="25">
        <f>IF(H48="RWF",I48,IF(H48="USD",I48,IF(H48="ZAR",I48*ZAR,IF(H48="GBP",I48*GBP,IF(H48="EUR",I48*EUR,0)))))</f>
        <v>1950000</v>
      </c>
      <c r="P48" s="26">
        <f>IF(H48="RWF",I48/RWF,IF(H48="USD",I48,IF(H48="ZAR",I48*ZAR,IF(H48="GBP",I48*GBP,IF(H48="EUR",I48*EUR,0)))))</f>
        <v>1392.8571428571429</v>
      </c>
      <c r="Q48" s="32" t="s">
        <v>307</v>
      </c>
    </row>
    <row r="49" spans="1:17" s="26" customFormat="1" x14ac:dyDescent="0.3">
      <c r="A49" s="19">
        <f ca="1">+A$1-D49</f>
        <v>179.57946365740645</v>
      </c>
      <c r="B49" s="20" t="s">
        <v>304</v>
      </c>
      <c r="C49" s="18">
        <v>45540</v>
      </c>
      <c r="D49" s="18">
        <v>45555</v>
      </c>
      <c r="E49" s="21" t="s">
        <v>16</v>
      </c>
      <c r="F49" s="21" t="s">
        <v>58</v>
      </c>
      <c r="G49" s="22" t="s">
        <v>59</v>
      </c>
      <c r="H49" s="23" t="s">
        <v>17</v>
      </c>
      <c r="I49" s="24">
        <v>80000</v>
      </c>
      <c r="J49" s="25">
        <f ca="1">IF($A49&lt;=0,$I49,0)</f>
        <v>0</v>
      </c>
      <c r="K49" s="25">
        <f ca="1">IF(AND($A49&gt;0,$A49&lt;31),$I49,0)</f>
        <v>0</v>
      </c>
      <c r="L49" s="25">
        <f ca="1">IF(AND($A49&gt;31,$A49&lt;61),$I49,0)</f>
        <v>0</v>
      </c>
      <c r="M49" s="25">
        <f ca="1">IF(AND($A49&gt;61,$A49&lt;91),$I49,0)</f>
        <v>0</v>
      </c>
      <c r="N49" s="25">
        <f ca="1">IF($A49&gt;=91,$I49,0)</f>
        <v>80000</v>
      </c>
      <c r="O49" s="25">
        <f>IF(H49="RWF",I49,IF(H49="USD",I49,IF(H49="ZAR",I49*ZAR,IF(H49="GBP",I49*GBP,IF(H49="EUR",I49*EUR,0)))))</f>
        <v>80000</v>
      </c>
      <c r="P49" s="26">
        <f>IF(H49="RWF",I49/RWF,IF(H49="USD",I49,IF(H49="ZAR",I49*ZAR,IF(H49="GBP",I49*GBP,IF(H49="EUR",I49*EUR,0)))))</f>
        <v>57.142857142857146</v>
      </c>
      <c r="Q49" s="32" t="s">
        <v>310</v>
      </c>
    </row>
    <row r="50" spans="1:17" s="26" customFormat="1" x14ac:dyDescent="0.3">
      <c r="A50" s="19">
        <f ca="1">+A$1-D50</f>
        <v>34.57946365740645</v>
      </c>
      <c r="B50" s="20" t="s">
        <v>304</v>
      </c>
      <c r="C50" s="18">
        <v>45685</v>
      </c>
      <c r="D50" s="18">
        <v>45700</v>
      </c>
      <c r="E50" s="21" t="s">
        <v>16</v>
      </c>
      <c r="F50" s="21" t="s">
        <v>171</v>
      </c>
      <c r="G50" s="22" t="s">
        <v>59</v>
      </c>
      <c r="H50" s="23" t="s">
        <v>17</v>
      </c>
      <c r="I50" s="24">
        <v>400000</v>
      </c>
      <c r="J50" s="25">
        <f ca="1">IF($A50&lt;=0,$I50,0)</f>
        <v>0</v>
      </c>
      <c r="K50" s="25">
        <f ca="1">IF(AND($A50&gt;0,$A50&lt;31),$I50,0)</f>
        <v>0</v>
      </c>
      <c r="L50" s="25">
        <f ca="1">IF(AND($A50&gt;31,$A50&lt;61),$I50,0)</f>
        <v>400000</v>
      </c>
      <c r="M50" s="25">
        <f ca="1">IF(AND($A50&gt;61,$A50&lt;91),$I50,0)</f>
        <v>0</v>
      </c>
      <c r="N50" s="25">
        <f ca="1">IF($A50&gt;=91,$I50,0)</f>
        <v>0</v>
      </c>
      <c r="O50" s="25">
        <f>IF(H50="RWF",I50,IF(H50="USD",I50,IF(H50="ZAR",I50*ZAR,IF(H50="GBP",I50*GBP,IF(H50="EUR",I50*EUR,0)))))</f>
        <v>400000</v>
      </c>
      <c r="P50" s="26">
        <f>IF(H50="RWF",I50/RWF,IF(H50="USD",I50,IF(H50="ZAR",I50*ZAR,IF(H50="GBP",I50*GBP,IF(H50="EUR",I50*EUR,0)))))</f>
        <v>285.71428571428572</v>
      </c>
      <c r="Q50" s="32" t="s">
        <v>307</v>
      </c>
    </row>
    <row r="51" spans="1:17" s="26" customFormat="1" x14ac:dyDescent="0.3">
      <c r="A51" s="19">
        <f ca="1">+A$1-D51</f>
        <v>28.57946365740645</v>
      </c>
      <c r="B51" s="20" t="s">
        <v>304</v>
      </c>
      <c r="C51" s="18">
        <v>45706</v>
      </c>
      <c r="D51" s="18">
        <v>45706</v>
      </c>
      <c r="E51" s="21" t="s">
        <v>16</v>
      </c>
      <c r="F51" s="21" t="s">
        <v>181</v>
      </c>
      <c r="G51" s="22" t="s">
        <v>182</v>
      </c>
      <c r="H51" s="23" t="s">
        <v>17</v>
      </c>
      <c r="I51" s="24">
        <v>450000</v>
      </c>
      <c r="J51" s="25">
        <f ca="1">IF($A51&lt;=0,$I51,0)</f>
        <v>0</v>
      </c>
      <c r="K51" s="25">
        <f ca="1">IF(AND($A51&gt;0,$A51&lt;31),$I51,0)</f>
        <v>450000</v>
      </c>
      <c r="L51" s="25">
        <f ca="1">IF(AND($A51&gt;31,$A51&lt;61),$I51,0)</f>
        <v>0</v>
      </c>
      <c r="M51" s="25">
        <f ca="1">IF(AND($A51&gt;61,$A51&lt;91),$I51,0)</f>
        <v>0</v>
      </c>
      <c r="N51" s="25">
        <f ca="1">IF($A51&gt;=91,$I51,0)</f>
        <v>0</v>
      </c>
      <c r="O51" s="25">
        <f>IF(H51="RWF",I51,IF(H51="USD",I51,IF(H51="ZAR",I51*ZAR,IF(H51="GBP",I51*GBP,IF(H51="EUR",I51*EUR,0)))))</f>
        <v>450000</v>
      </c>
      <c r="P51" s="26">
        <f>IF(H51="RWF",I51/RWF,IF(H51="USD",I51,IF(H51="ZAR",I51*ZAR,IF(H51="GBP",I51*GBP,IF(H51="EUR",I51*EUR,0)))))</f>
        <v>321.42857142857144</v>
      </c>
      <c r="Q51" s="32" t="s">
        <v>307</v>
      </c>
    </row>
    <row r="52" spans="1:17" s="26" customFormat="1" x14ac:dyDescent="0.3">
      <c r="A52" s="19">
        <f ca="1">+A$1-D52</f>
        <v>45682.579463657406</v>
      </c>
      <c r="B52" s="20" t="s">
        <v>304</v>
      </c>
      <c r="C52" s="18">
        <v>45716</v>
      </c>
      <c r="D52" s="18" t="s">
        <v>240</v>
      </c>
      <c r="E52" s="21"/>
      <c r="F52" s="21">
        <v>45731</v>
      </c>
      <c r="G52" s="22" t="s">
        <v>19</v>
      </c>
      <c r="H52" s="23" t="s">
        <v>17</v>
      </c>
      <c r="I52" s="24">
        <v>930000</v>
      </c>
      <c r="J52" s="25">
        <f ca="1">IF($A52&lt;=0,$I52,0)</f>
        <v>0</v>
      </c>
      <c r="K52" s="25">
        <f ca="1">IF(AND($A52&gt;0,$A52&lt;31),$I52,0)</f>
        <v>0</v>
      </c>
      <c r="L52" s="25">
        <f ca="1">IF(AND($A52&gt;31,$A52&lt;61),$I52,0)</f>
        <v>0</v>
      </c>
      <c r="M52" s="25">
        <f ca="1">IF(AND($A52&gt;61,$A52&lt;91),$I52,0)</f>
        <v>0</v>
      </c>
      <c r="N52" s="25">
        <f ca="1">IF($A52&gt;=91,$I52,0)</f>
        <v>930000</v>
      </c>
      <c r="O52" s="25">
        <f>IF(H52="RWF",I52,IF(H52="USD",I52,IF(H52="ZAR",I52*ZAR,IF(H52="GBP",I52*GBP,IF(H52="EUR",I52*EUR,0)))))</f>
        <v>930000</v>
      </c>
      <c r="P52" s="26">
        <f>IF(H52="RWF",I52/RWF,IF(H52="USD",I52,IF(H52="ZAR",I52*ZAR,IF(H52="GBP",I52*GBP,IF(H52="EUR",I52*EUR,0)))))</f>
        <v>664.28571428571433</v>
      </c>
      <c r="Q52" s="32" t="s">
        <v>307</v>
      </c>
    </row>
    <row r="53" spans="1:17" s="26" customFormat="1" x14ac:dyDescent="0.3">
      <c r="A53" s="19">
        <f ca="1">+A$1-D53</f>
        <v>28.57946365740645</v>
      </c>
      <c r="B53" s="20" t="s">
        <v>304</v>
      </c>
      <c r="C53" s="18">
        <v>45691</v>
      </c>
      <c r="D53" s="18">
        <v>45706</v>
      </c>
      <c r="E53" s="21" t="s">
        <v>16</v>
      </c>
      <c r="F53" s="21" t="s">
        <v>54</v>
      </c>
      <c r="G53" s="22" t="s">
        <v>55</v>
      </c>
      <c r="H53" s="23" t="s">
        <v>17</v>
      </c>
      <c r="I53" s="24">
        <v>70000</v>
      </c>
      <c r="J53" s="25">
        <f ca="1">IF($A53&lt;=0,$I53,0)</f>
        <v>0</v>
      </c>
      <c r="K53" s="25">
        <f ca="1">IF(AND($A53&gt;0,$A53&lt;31),$I53,0)</f>
        <v>70000</v>
      </c>
      <c r="L53" s="25">
        <f ca="1">IF(AND($A53&gt;31,$A53&lt;61),$I53,0)</f>
        <v>0</v>
      </c>
      <c r="M53" s="25">
        <f ca="1">IF(AND($A53&gt;61,$A53&lt;91),$I53,0)</f>
        <v>0</v>
      </c>
      <c r="N53" s="25">
        <f ca="1">IF($A53&gt;=91,$I53,0)</f>
        <v>0</v>
      </c>
      <c r="O53" s="25">
        <f>IF(H53="RWF",I53,IF(H53="USD",I53,IF(H53="ZAR",I53*ZAR,IF(H53="GBP",I53*GBP,IF(H53="EUR",I53*EUR,0)))))</f>
        <v>70000</v>
      </c>
      <c r="P53" s="26">
        <f>IF(H53="RWF",I53/RWF,IF(H53="USD",I53,IF(H53="ZAR",I53*ZAR,IF(H53="GBP",I53*GBP,IF(H53="EUR",I53*EUR,0)))))</f>
        <v>50</v>
      </c>
      <c r="Q53" s="32" t="s">
        <v>307</v>
      </c>
    </row>
    <row r="54" spans="1:17" s="26" customFormat="1" x14ac:dyDescent="0.3">
      <c r="A54" s="19">
        <f ca="1">+A$1-D54</f>
        <v>34.57946365740645</v>
      </c>
      <c r="B54" s="20" t="s">
        <v>304</v>
      </c>
      <c r="C54" s="18">
        <v>45685</v>
      </c>
      <c r="D54" s="18">
        <v>45700</v>
      </c>
      <c r="E54" s="21" t="s">
        <v>16</v>
      </c>
      <c r="F54" s="21" t="s">
        <v>63</v>
      </c>
      <c r="G54" s="22" t="s">
        <v>55</v>
      </c>
      <c r="H54" s="23" t="s">
        <v>17</v>
      </c>
      <c r="I54" s="24">
        <v>85000</v>
      </c>
      <c r="J54" s="25">
        <f ca="1">IF($A54&lt;=0,$I54,0)</f>
        <v>0</v>
      </c>
      <c r="K54" s="25">
        <f ca="1">IF(AND($A54&gt;0,$A54&lt;31),$I54,0)</f>
        <v>0</v>
      </c>
      <c r="L54" s="25">
        <f ca="1">IF(AND($A54&gt;31,$A54&lt;61),$I54,0)</f>
        <v>85000</v>
      </c>
      <c r="M54" s="25">
        <f ca="1">IF(AND($A54&gt;61,$A54&lt;91),$I54,0)</f>
        <v>0</v>
      </c>
      <c r="N54" s="25">
        <f ca="1">IF($A54&gt;=91,$I54,0)</f>
        <v>0</v>
      </c>
      <c r="O54" s="25">
        <f>IF(H54="RWF",I54,IF(H54="USD",I54,IF(H54="ZAR",I54*ZAR,IF(H54="GBP",I54*GBP,IF(H54="EUR",I54*EUR,0)))))</f>
        <v>85000</v>
      </c>
      <c r="P54" s="26">
        <f>IF(H54="RWF",I54/RWF,IF(H54="USD",I54,IF(H54="ZAR",I54*ZAR,IF(H54="GBP",I54*GBP,IF(H54="EUR",I54*EUR,0)))))</f>
        <v>60.714285714285715</v>
      </c>
      <c r="Q54" s="32" t="s">
        <v>307</v>
      </c>
    </row>
    <row r="55" spans="1:17" s="26" customFormat="1" x14ac:dyDescent="0.3">
      <c r="A55" s="19">
        <f ca="1">+A$1-D55</f>
        <v>14.57946365740645</v>
      </c>
      <c r="B55" s="20" t="s">
        <v>304</v>
      </c>
      <c r="C55" s="18">
        <v>45705</v>
      </c>
      <c r="D55" s="18">
        <v>45720</v>
      </c>
      <c r="E55" s="21" t="s">
        <v>16</v>
      </c>
      <c r="F55" s="21" t="s">
        <v>89</v>
      </c>
      <c r="G55" s="22" t="s">
        <v>55</v>
      </c>
      <c r="H55" s="23" t="s">
        <v>17</v>
      </c>
      <c r="I55" s="24">
        <v>150000</v>
      </c>
      <c r="J55" s="25">
        <f ca="1">IF($A55&lt;=0,$I55,0)</f>
        <v>0</v>
      </c>
      <c r="K55" s="25">
        <f ca="1">IF(AND($A55&gt;0,$A55&lt;31),$I55,0)</f>
        <v>150000</v>
      </c>
      <c r="L55" s="25">
        <f ca="1">IF(AND($A55&gt;31,$A55&lt;61),$I55,0)</f>
        <v>0</v>
      </c>
      <c r="M55" s="25">
        <f ca="1">IF(AND($A55&gt;61,$A55&lt;91),$I55,0)</f>
        <v>0</v>
      </c>
      <c r="N55" s="25">
        <f ca="1">IF($A55&gt;=91,$I55,0)</f>
        <v>0</v>
      </c>
      <c r="O55" s="25">
        <f>IF(H55="RWF",I55,IF(H55="USD",I55,IF(H55="ZAR",I55*ZAR,IF(H55="GBP",I55*GBP,IF(H55="EUR",I55*EUR,0)))))</f>
        <v>150000</v>
      </c>
      <c r="P55" s="26">
        <f>IF(H55="RWF",I55/RWF,IF(H55="USD",I55,IF(H55="ZAR",I55*ZAR,IF(H55="GBP",I55*GBP,IF(H55="EUR",I55*EUR,0)))))</f>
        <v>107.14285714285714</v>
      </c>
      <c r="Q55" s="32" t="s">
        <v>307</v>
      </c>
    </row>
    <row r="56" spans="1:17" s="26" customFormat="1" x14ac:dyDescent="0.3">
      <c r="A56" s="19">
        <f ca="1">+A$1-D56</f>
        <v>180.57946365740645</v>
      </c>
      <c r="B56" s="20" t="s">
        <v>304</v>
      </c>
      <c r="C56" s="18">
        <v>45539</v>
      </c>
      <c r="D56" s="18">
        <v>45554</v>
      </c>
      <c r="E56" s="21" t="s">
        <v>16</v>
      </c>
      <c r="F56" s="21" t="s">
        <v>174</v>
      </c>
      <c r="G56" s="22" t="s">
        <v>55</v>
      </c>
      <c r="H56" s="23" t="s">
        <v>17</v>
      </c>
      <c r="I56" s="24">
        <v>405000</v>
      </c>
      <c r="J56" s="25">
        <f ca="1">IF($A56&lt;=0,$I56,0)</f>
        <v>0</v>
      </c>
      <c r="K56" s="25">
        <f ca="1">IF(AND($A56&gt;0,$A56&lt;31),$I56,0)</f>
        <v>0</v>
      </c>
      <c r="L56" s="25">
        <f ca="1">IF(AND($A56&gt;31,$A56&lt;61),$I56,0)</f>
        <v>0</v>
      </c>
      <c r="M56" s="25">
        <f ca="1">IF(AND($A56&gt;61,$A56&lt;91),$I56,0)</f>
        <v>0</v>
      </c>
      <c r="N56" s="25">
        <f ca="1">IF($A56&gt;=91,$I56,0)</f>
        <v>405000</v>
      </c>
      <c r="O56" s="25">
        <f>IF(H56="RWF",I56,IF(H56="USD",I56,IF(H56="ZAR",I56*ZAR,IF(H56="GBP",I56*GBP,IF(H56="EUR",I56*EUR,0)))))</f>
        <v>405000</v>
      </c>
      <c r="P56" s="26">
        <f>IF(H56="RWF",I56/RWF,IF(H56="USD",I56,IF(H56="ZAR",I56*ZAR,IF(H56="GBP",I56*GBP,IF(H56="EUR",I56*EUR,0)))))</f>
        <v>289.28571428571428</v>
      </c>
      <c r="Q56" s="32" t="s">
        <v>307</v>
      </c>
    </row>
    <row r="57" spans="1:17" s="26" customFormat="1" x14ac:dyDescent="0.3">
      <c r="A57" s="19">
        <f ca="1">+A$1-D57</f>
        <v>180.57946365740645</v>
      </c>
      <c r="B57" s="20" t="s">
        <v>304</v>
      </c>
      <c r="C57" s="18">
        <v>45539</v>
      </c>
      <c r="D57" s="18">
        <v>45554</v>
      </c>
      <c r="E57" s="21" t="s">
        <v>16</v>
      </c>
      <c r="F57" s="21" t="s">
        <v>211</v>
      </c>
      <c r="G57" s="22" t="s">
        <v>55</v>
      </c>
      <c r="H57" s="23" t="s">
        <v>17</v>
      </c>
      <c r="I57" s="24">
        <v>630000</v>
      </c>
      <c r="J57" s="25">
        <f ca="1">IF($A57&lt;=0,$I57,0)</f>
        <v>0</v>
      </c>
      <c r="K57" s="25">
        <f ca="1">IF(AND($A57&gt;0,$A57&lt;31),$I57,0)</f>
        <v>0</v>
      </c>
      <c r="L57" s="25">
        <f ca="1">IF(AND($A57&gt;31,$A57&lt;61),$I57,0)</f>
        <v>0</v>
      </c>
      <c r="M57" s="25">
        <f ca="1">IF(AND($A57&gt;61,$A57&lt;91),$I57,0)</f>
        <v>0</v>
      </c>
      <c r="N57" s="25">
        <f ca="1">IF($A57&gt;=91,$I57,0)</f>
        <v>630000</v>
      </c>
      <c r="O57" s="25">
        <f>IF(H57="RWF",I57,IF(H57="USD",I57,IF(H57="ZAR",I57*ZAR,IF(H57="GBP",I57*GBP,IF(H57="EUR",I57*EUR,0)))))</f>
        <v>630000</v>
      </c>
      <c r="P57" s="26">
        <f>IF(H57="RWF",I57/RWF,IF(H57="USD",I57,IF(H57="ZAR",I57*ZAR,IF(H57="GBP",I57*GBP,IF(H57="EUR",I57*EUR,0)))))</f>
        <v>450</v>
      </c>
      <c r="Q57" s="32" t="s">
        <v>307</v>
      </c>
    </row>
    <row r="58" spans="1:17" s="26" customFormat="1" x14ac:dyDescent="0.3">
      <c r="A58" s="19">
        <f ca="1">+A$1-D58</f>
        <v>110.57946365740645</v>
      </c>
      <c r="B58" s="20" t="s">
        <v>304</v>
      </c>
      <c r="C58" s="18">
        <v>45609</v>
      </c>
      <c r="D58" s="18">
        <v>45624</v>
      </c>
      <c r="E58" s="21" t="s">
        <v>16</v>
      </c>
      <c r="F58" s="21" t="s">
        <v>221</v>
      </c>
      <c r="G58" s="22" t="s">
        <v>55</v>
      </c>
      <c r="H58" s="23" t="s">
        <v>17</v>
      </c>
      <c r="I58" s="24">
        <v>710000</v>
      </c>
      <c r="J58" s="25">
        <f ca="1">IF($A58&lt;=0,$I58,0)</f>
        <v>0</v>
      </c>
      <c r="K58" s="25">
        <f ca="1">IF(AND($A58&gt;0,$A58&lt;31),$I58,0)</f>
        <v>0</v>
      </c>
      <c r="L58" s="25">
        <f ca="1">IF(AND($A58&gt;31,$A58&lt;61),$I58,0)</f>
        <v>0</v>
      </c>
      <c r="M58" s="25">
        <f ca="1">IF(AND($A58&gt;61,$A58&lt;91),$I58,0)</f>
        <v>0</v>
      </c>
      <c r="N58" s="25">
        <f ca="1">IF($A58&gt;=91,$I58,0)</f>
        <v>710000</v>
      </c>
      <c r="O58" s="25">
        <f>IF(H58="RWF",I58,IF(H58="USD",I58,IF(H58="ZAR",I58*ZAR,IF(H58="GBP",I58*GBP,IF(H58="EUR",I58*EUR,0)))))</f>
        <v>710000</v>
      </c>
      <c r="P58" s="26">
        <f>IF(H58="RWF",I58/RWF,IF(H58="USD",I58,IF(H58="ZAR",I58*ZAR,IF(H58="GBP",I58*GBP,IF(H58="EUR",I58*EUR,0)))))</f>
        <v>507.14285714285717</v>
      </c>
      <c r="Q58" s="32" t="s">
        <v>307</v>
      </c>
    </row>
    <row r="59" spans="1:17" s="26" customFormat="1" x14ac:dyDescent="0.3">
      <c r="A59" s="19">
        <f ca="1">+A$1-D59</f>
        <v>206.57946365740645</v>
      </c>
      <c r="B59" s="20" t="s">
        <v>304</v>
      </c>
      <c r="C59" s="18">
        <v>45513</v>
      </c>
      <c r="D59" s="18">
        <v>45528</v>
      </c>
      <c r="E59" s="21" t="s">
        <v>16</v>
      </c>
      <c r="F59" s="21" t="s">
        <v>227</v>
      </c>
      <c r="G59" s="22" t="s">
        <v>55</v>
      </c>
      <c r="H59" s="23" t="s">
        <v>17</v>
      </c>
      <c r="I59" s="24">
        <v>780000</v>
      </c>
      <c r="J59" s="25">
        <f ca="1">IF($A59&lt;=0,$I59,0)</f>
        <v>0</v>
      </c>
      <c r="K59" s="25">
        <f ca="1">IF(AND($A59&gt;0,$A59&lt;31),$I59,0)</f>
        <v>0</v>
      </c>
      <c r="L59" s="25">
        <f ca="1">IF(AND($A59&gt;31,$A59&lt;61),$I59,0)</f>
        <v>0</v>
      </c>
      <c r="M59" s="25">
        <f ca="1">IF(AND($A59&gt;61,$A59&lt;91),$I59,0)</f>
        <v>0</v>
      </c>
      <c r="N59" s="25">
        <f ca="1">IF($A59&gt;=91,$I59,0)</f>
        <v>780000</v>
      </c>
      <c r="O59" s="25">
        <f>IF(H59="RWF",I59,IF(H59="USD",I59,IF(H59="ZAR",I59*ZAR,IF(H59="GBP",I59*GBP,IF(H59="EUR",I59*EUR,0)))))</f>
        <v>780000</v>
      </c>
      <c r="P59" s="26">
        <f>IF(H59="RWF",I59/RWF,IF(H59="USD",I59,IF(H59="ZAR",I59*ZAR,IF(H59="GBP",I59*GBP,IF(H59="EUR",I59*EUR,0)))))</f>
        <v>557.14285714285711</v>
      </c>
      <c r="Q59" s="32" t="s">
        <v>307</v>
      </c>
    </row>
    <row r="60" spans="1:17" s="26" customFormat="1" x14ac:dyDescent="0.3">
      <c r="A60" s="19">
        <f ca="1">+A$1-D60</f>
        <v>138.57946365740645</v>
      </c>
      <c r="B60" s="20" t="s">
        <v>304</v>
      </c>
      <c r="C60" s="18">
        <v>45581</v>
      </c>
      <c r="D60" s="18">
        <v>45596</v>
      </c>
      <c r="E60" s="21" t="s">
        <v>16</v>
      </c>
      <c r="F60" s="21" t="s">
        <v>249</v>
      </c>
      <c r="G60" s="22" t="s">
        <v>55</v>
      </c>
      <c r="H60" s="23" t="s">
        <v>17</v>
      </c>
      <c r="I60" s="24">
        <v>1050000</v>
      </c>
      <c r="J60" s="25">
        <f ca="1">IF($A60&lt;=0,$I60,0)</f>
        <v>0</v>
      </c>
      <c r="K60" s="25">
        <f ca="1">IF(AND($A60&gt;0,$A60&lt;31),$I60,0)</f>
        <v>0</v>
      </c>
      <c r="L60" s="25">
        <f ca="1">IF(AND($A60&gt;31,$A60&lt;61),$I60,0)</f>
        <v>0</v>
      </c>
      <c r="M60" s="25">
        <f ca="1">IF(AND($A60&gt;61,$A60&lt;91),$I60,0)</f>
        <v>0</v>
      </c>
      <c r="N60" s="25">
        <f ca="1">IF($A60&gt;=91,$I60,0)</f>
        <v>1050000</v>
      </c>
      <c r="O60" s="25">
        <f>IF(H60="RWF",I60,IF(H60="USD",I60,IF(H60="ZAR",I60*ZAR,IF(H60="GBP",I60*GBP,IF(H60="EUR",I60*EUR,0)))))</f>
        <v>1050000</v>
      </c>
      <c r="P60" s="26">
        <f>IF(H60="RWF",I60/RWF,IF(H60="USD",I60,IF(H60="ZAR",I60*ZAR,IF(H60="GBP",I60*GBP,IF(H60="EUR",I60*EUR,0)))))</f>
        <v>750</v>
      </c>
      <c r="Q60" s="32" t="s">
        <v>307</v>
      </c>
    </row>
    <row r="61" spans="1:17" s="26" customFormat="1" x14ac:dyDescent="0.3">
      <c r="A61" s="19">
        <f ca="1">+A$1-D61</f>
        <v>138.57946365740645</v>
      </c>
      <c r="B61" s="20" t="s">
        <v>304</v>
      </c>
      <c r="C61" s="18">
        <v>45581</v>
      </c>
      <c r="D61" s="18">
        <v>45596</v>
      </c>
      <c r="E61" s="21" t="s">
        <v>16</v>
      </c>
      <c r="F61" s="21" t="s">
        <v>251</v>
      </c>
      <c r="G61" s="22" t="s">
        <v>55</v>
      </c>
      <c r="H61" s="23" t="s">
        <v>17</v>
      </c>
      <c r="I61" s="24">
        <v>1100000</v>
      </c>
      <c r="J61" s="25">
        <f ca="1">IF($A61&lt;=0,$I61,0)</f>
        <v>0</v>
      </c>
      <c r="K61" s="25">
        <f ca="1">IF(AND($A61&gt;0,$A61&lt;31),$I61,0)</f>
        <v>0</v>
      </c>
      <c r="L61" s="25">
        <f ca="1">IF(AND($A61&gt;31,$A61&lt;61),$I61,0)</f>
        <v>0</v>
      </c>
      <c r="M61" s="25">
        <f ca="1">IF(AND($A61&gt;61,$A61&lt;91),$I61,0)</f>
        <v>0</v>
      </c>
      <c r="N61" s="25">
        <f ca="1">IF($A61&gt;=91,$I61,0)</f>
        <v>1100000</v>
      </c>
      <c r="O61" s="25">
        <f>IF(H61="RWF",I61,IF(H61="USD",I61,IF(H61="ZAR",I61*ZAR,IF(H61="GBP",I61*GBP,IF(H61="EUR",I61*EUR,0)))))</f>
        <v>1100000</v>
      </c>
      <c r="P61" s="26">
        <f>IF(H61="RWF",I61/RWF,IF(H61="USD",I61,IF(H61="ZAR",I61*ZAR,IF(H61="GBP",I61*GBP,IF(H61="EUR",I61*EUR,0)))))</f>
        <v>785.71428571428567</v>
      </c>
      <c r="Q61" s="32" t="s">
        <v>307</v>
      </c>
    </row>
    <row r="62" spans="1:17" s="26" customFormat="1" x14ac:dyDescent="0.3">
      <c r="A62" s="19">
        <f ca="1">+A$1-D62</f>
        <v>110.57946365740645</v>
      </c>
      <c r="B62" s="20" t="s">
        <v>304</v>
      </c>
      <c r="C62" s="18">
        <v>45609</v>
      </c>
      <c r="D62" s="18">
        <v>45624</v>
      </c>
      <c r="E62" s="21" t="s">
        <v>16</v>
      </c>
      <c r="F62" s="21" t="s">
        <v>260</v>
      </c>
      <c r="G62" s="22" t="s">
        <v>55</v>
      </c>
      <c r="H62" s="23" t="s">
        <v>17</v>
      </c>
      <c r="I62" s="24">
        <v>1175000</v>
      </c>
      <c r="J62" s="25">
        <f ca="1">IF($A62&lt;=0,$I62,0)</f>
        <v>0</v>
      </c>
      <c r="K62" s="25">
        <f ca="1">IF(AND($A62&gt;0,$A62&lt;31),$I62,0)</f>
        <v>0</v>
      </c>
      <c r="L62" s="25">
        <f ca="1">IF(AND($A62&gt;31,$A62&lt;61),$I62,0)</f>
        <v>0</v>
      </c>
      <c r="M62" s="25">
        <f ca="1">IF(AND($A62&gt;61,$A62&lt;91),$I62,0)</f>
        <v>0</v>
      </c>
      <c r="N62" s="25">
        <f ca="1">IF($A62&gt;=91,$I62,0)</f>
        <v>1175000</v>
      </c>
      <c r="O62" s="25">
        <f>IF(H62="RWF",I62,IF(H62="USD",I62,IF(H62="ZAR",I62*ZAR,IF(H62="GBP",I62*GBP,IF(H62="EUR",I62*EUR,0)))))</f>
        <v>1175000</v>
      </c>
      <c r="P62" s="26">
        <f>IF(H62="RWF",I62/RWF,IF(H62="USD",I62,IF(H62="ZAR",I62*ZAR,IF(H62="GBP",I62*GBP,IF(H62="EUR",I62*EUR,0)))))</f>
        <v>839.28571428571433</v>
      </c>
      <c r="Q62" s="32" t="s">
        <v>307</v>
      </c>
    </row>
    <row r="63" spans="1:17" s="26" customFormat="1" x14ac:dyDescent="0.3">
      <c r="A63" s="19">
        <f ca="1">+A$1-D63</f>
        <v>63.57946365740645</v>
      </c>
      <c r="B63" s="20" t="s">
        <v>304</v>
      </c>
      <c r="C63" s="18">
        <v>45656</v>
      </c>
      <c r="D63" s="18">
        <v>45671</v>
      </c>
      <c r="E63" s="21" t="s">
        <v>16</v>
      </c>
      <c r="F63" s="21" t="s">
        <v>262</v>
      </c>
      <c r="G63" s="22" t="s">
        <v>55</v>
      </c>
      <c r="H63" s="23" t="s">
        <v>17</v>
      </c>
      <c r="I63" s="24">
        <v>1180000</v>
      </c>
      <c r="J63" s="25">
        <f ca="1">IF($A63&lt;=0,$I63,0)</f>
        <v>0</v>
      </c>
      <c r="K63" s="25">
        <f ca="1">IF(AND($A63&gt;0,$A63&lt;31),$I63,0)</f>
        <v>0</v>
      </c>
      <c r="L63" s="25">
        <f ca="1">IF(AND($A63&gt;31,$A63&lt;61),$I63,0)</f>
        <v>0</v>
      </c>
      <c r="M63" s="25">
        <f ca="1">IF(AND($A63&gt;61,$A63&lt;91),$I63,0)</f>
        <v>1180000</v>
      </c>
      <c r="N63" s="25">
        <f ca="1">IF($A63&gt;=91,$I63,0)</f>
        <v>0</v>
      </c>
      <c r="O63" s="25">
        <f>IF(H63="RWF",I63,IF(H63="USD",I63,IF(H63="ZAR",I63*ZAR,IF(H63="GBP",I63*GBP,IF(H63="EUR",I63*EUR,0)))))</f>
        <v>1180000</v>
      </c>
      <c r="P63" s="26">
        <f>IF(H63="RWF",I63/RWF,IF(H63="USD",I63,IF(H63="ZAR",I63*ZAR,IF(H63="GBP",I63*GBP,IF(H63="EUR",I63*EUR,0)))))</f>
        <v>842.85714285714289</v>
      </c>
      <c r="Q63" s="32" t="s">
        <v>307</v>
      </c>
    </row>
    <row r="64" spans="1:17" s="26" customFormat="1" x14ac:dyDescent="0.3">
      <c r="A64" s="19">
        <f ca="1">+A$1-D64</f>
        <v>164.57946365740645</v>
      </c>
      <c r="B64" s="20" t="s">
        <v>304</v>
      </c>
      <c r="C64" s="18">
        <v>45555</v>
      </c>
      <c r="D64" s="18">
        <v>45570</v>
      </c>
      <c r="E64" s="21" t="s">
        <v>16</v>
      </c>
      <c r="F64" s="21" t="s">
        <v>270</v>
      </c>
      <c r="G64" s="22" t="s">
        <v>55</v>
      </c>
      <c r="H64" s="23" t="s">
        <v>17</v>
      </c>
      <c r="I64" s="24">
        <v>1350000</v>
      </c>
      <c r="J64" s="25">
        <f ca="1">IF($A64&lt;=0,$I64,0)</f>
        <v>0</v>
      </c>
      <c r="K64" s="25">
        <f ca="1">IF(AND($A64&gt;0,$A64&lt;31),$I64,0)</f>
        <v>0</v>
      </c>
      <c r="L64" s="25">
        <f ca="1">IF(AND($A64&gt;31,$A64&lt;61),$I64,0)</f>
        <v>0</v>
      </c>
      <c r="M64" s="25">
        <f ca="1">IF(AND($A64&gt;61,$A64&lt;91),$I64,0)</f>
        <v>0</v>
      </c>
      <c r="N64" s="25">
        <f ca="1">IF($A64&gt;=91,$I64,0)</f>
        <v>1350000</v>
      </c>
      <c r="O64" s="25">
        <f>IF(H64="RWF",I64,IF(H64="USD",I64,IF(H64="ZAR",I64*ZAR,IF(H64="GBP",I64*GBP,IF(H64="EUR",I64*EUR,0)))))</f>
        <v>1350000</v>
      </c>
      <c r="P64" s="26">
        <f>IF(H64="RWF",I64/RWF,IF(H64="USD",I64,IF(H64="ZAR",I64*ZAR,IF(H64="GBP",I64*GBP,IF(H64="EUR",I64*EUR,0)))))</f>
        <v>964.28571428571433</v>
      </c>
      <c r="Q64" s="32" t="s">
        <v>307</v>
      </c>
    </row>
    <row r="65" spans="1:17" s="26" customFormat="1" x14ac:dyDescent="0.3">
      <c r="A65" s="19">
        <f ca="1">+A$1-D65</f>
        <v>31.57946365740645</v>
      </c>
      <c r="B65" s="20" t="s">
        <v>304</v>
      </c>
      <c r="C65" s="18">
        <v>45688</v>
      </c>
      <c r="D65" s="18">
        <v>45703</v>
      </c>
      <c r="E65" s="21" t="s">
        <v>16</v>
      </c>
      <c r="F65" s="21" t="s">
        <v>272</v>
      </c>
      <c r="G65" s="22" t="s">
        <v>55</v>
      </c>
      <c r="H65" s="23" t="s">
        <v>17</v>
      </c>
      <c r="I65" s="24">
        <v>1360000</v>
      </c>
      <c r="J65" s="25">
        <f ca="1">IF($A65&lt;=0,$I65,0)</f>
        <v>0</v>
      </c>
      <c r="K65" s="25">
        <f ca="1">IF(AND($A65&gt;0,$A65&lt;31),$I65,0)</f>
        <v>0</v>
      </c>
      <c r="L65" s="25">
        <f ca="1">IF(AND($A65&gt;31,$A65&lt;61),$I65,0)</f>
        <v>1360000</v>
      </c>
      <c r="M65" s="25">
        <f ca="1">IF(AND($A65&gt;61,$A65&lt;91),$I65,0)</f>
        <v>0</v>
      </c>
      <c r="N65" s="25">
        <f ca="1">IF($A65&gt;=91,$I65,0)</f>
        <v>0</v>
      </c>
      <c r="O65" s="25">
        <f>IF(H65="RWF",I65,IF(H65="USD",I65,IF(H65="ZAR",I65*ZAR,IF(H65="GBP",I65*GBP,IF(H65="EUR",I65*EUR,0)))))</f>
        <v>1360000</v>
      </c>
      <c r="P65" s="26">
        <f>IF(H65="RWF",I65/RWF,IF(H65="USD",I65,IF(H65="ZAR",I65*ZAR,IF(H65="GBP",I65*GBP,IF(H65="EUR",I65*EUR,0)))))</f>
        <v>971.42857142857144</v>
      </c>
      <c r="Q65" s="32" t="s">
        <v>307</v>
      </c>
    </row>
    <row r="66" spans="1:17" s="26" customFormat="1" x14ac:dyDescent="0.3">
      <c r="A66" s="19">
        <f ca="1">+A$1-D66</f>
        <v>206.57946365740645</v>
      </c>
      <c r="B66" s="20" t="s">
        <v>304</v>
      </c>
      <c r="C66" s="18">
        <v>45513</v>
      </c>
      <c r="D66" s="18">
        <v>45528</v>
      </c>
      <c r="E66" s="21" t="s">
        <v>16</v>
      </c>
      <c r="F66" s="21" t="s">
        <v>277</v>
      </c>
      <c r="G66" s="22" t="s">
        <v>55</v>
      </c>
      <c r="H66" s="23" t="s">
        <v>17</v>
      </c>
      <c r="I66" s="24">
        <v>1450000</v>
      </c>
      <c r="J66" s="25">
        <f ca="1">IF($A66&lt;=0,$I66,0)</f>
        <v>0</v>
      </c>
      <c r="K66" s="25">
        <f ca="1">IF(AND($A66&gt;0,$A66&lt;31),$I66,0)</f>
        <v>0</v>
      </c>
      <c r="L66" s="25">
        <f ca="1">IF(AND($A66&gt;31,$A66&lt;61),$I66,0)</f>
        <v>0</v>
      </c>
      <c r="M66" s="25">
        <f ca="1">IF(AND($A66&gt;61,$A66&lt;91),$I66,0)</f>
        <v>0</v>
      </c>
      <c r="N66" s="25">
        <f ca="1">IF($A66&gt;=91,$I66,0)</f>
        <v>1450000</v>
      </c>
      <c r="O66" s="25">
        <f>IF(H66="RWF",I66,IF(H66="USD",I66,IF(H66="ZAR",I66*ZAR,IF(H66="GBP",I66*GBP,IF(H66="EUR",I66*EUR,0)))))</f>
        <v>1450000</v>
      </c>
      <c r="P66" s="26">
        <f>IF(H66="RWF",I66/RWF,IF(H66="USD",I66,IF(H66="ZAR",I66*ZAR,IF(H66="GBP",I66*GBP,IF(H66="EUR",I66*EUR,0)))))</f>
        <v>1035.7142857142858</v>
      </c>
      <c r="Q66" s="32" t="s">
        <v>307</v>
      </c>
    </row>
    <row r="67" spans="1:17" s="26" customFormat="1" x14ac:dyDescent="0.3">
      <c r="A67" s="19">
        <f ca="1">+A$1-D67</f>
        <v>138.57946365740645</v>
      </c>
      <c r="B67" s="20" t="s">
        <v>304</v>
      </c>
      <c r="C67" s="18">
        <v>45581</v>
      </c>
      <c r="D67" s="18">
        <v>45596</v>
      </c>
      <c r="E67" s="21" t="s">
        <v>16</v>
      </c>
      <c r="F67" s="21" t="s">
        <v>281</v>
      </c>
      <c r="G67" s="22" t="s">
        <v>55</v>
      </c>
      <c r="H67" s="23" t="s">
        <v>17</v>
      </c>
      <c r="I67" s="24">
        <v>1530000</v>
      </c>
      <c r="J67" s="25">
        <f ca="1">IF($A67&lt;=0,$I67,0)</f>
        <v>0</v>
      </c>
      <c r="K67" s="25">
        <f ca="1">IF(AND($A67&gt;0,$A67&lt;31),$I67,0)</f>
        <v>0</v>
      </c>
      <c r="L67" s="25">
        <f ca="1">IF(AND($A67&gt;31,$A67&lt;61),$I67,0)</f>
        <v>0</v>
      </c>
      <c r="M67" s="25">
        <f ca="1">IF(AND($A67&gt;61,$A67&lt;91),$I67,0)</f>
        <v>0</v>
      </c>
      <c r="N67" s="25">
        <f ca="1">IF($A67&gt;=91,$I67,0)</f>
        <v>1530000</v>
      </c>
      <c r="O67" s="25">
        <f>IF(H67="RWF",I67,IF(H67="USD",I67,IF(H67="ZAR",I67*ZAR,IF(H67="GBP",I67*GBP,IF(H67="EUR",I67*EUR,0)))))</f>
        <v>1530000</v>
      </c>
      <c r="P67" s="26">
        <f>IF(H67="RWF",I67/RWF,IF(H67="USD",I67,IF(H67="ZAR",I67*ZAR,IF(H67="GBP",I67*GBP,IF(H67="EUR",I67*EUR,0)))))</f>
        <v>1092.8571428571429</v>
      </c>
      <c r="Q67" s="32" t="s">
        <v>307</v>
      </c>
    </row>
    <row r="68" spans="1:17" s="26" customFormat="1" x14ac:dyDescent="0.3">
      <c r="A68" s="19">
        <f ca="1">+A$1-D68</f>
        <v>110.57946365740645</v>
      </c>
      <c r="B68" s="20" t="s">
        <v>304</v>
      </c>
      <c r="C68" s="18">
        <v>45609</v>
      </c>
      <c r="D68" s="18">
        <v>45624</v>
      </c>
      <c r="E68" s="21" t="s">
        <v>16</v>
      </c>
      <c r="F68" s="21" t="s">
        <v>287</v>
      </c>
      <c r="G68" s="22" t="s">
        <v>55</v>
      </c>
      <c r="H68" s="23" t="s">
        <v>17</v>
      </c>
      <c r="I68" s="24">
        <v>1620000</v>
      </c>
      <c r="J68" s="25">
        <f ca="1">IF($A68&lt;=0,$I68,0)</f>
        <v>0</v>
      </c>
      <c r="K68" s="25">
        <f ca="1">IF(AND($A68&gt;0,$A68&lt;31),$I68,0)</f>
        <v>0</v>
      </c>
      <c r="L68" s="25">
        <f ca="1">IF(AND($A68&gt;31,$A68&lt;61),$I68,0)</f>
        <v>0</v>
      </c>
      <c r="M68" s="25">
        <f ca="1">IF(AND($A68&gt;61,$A68&lt;91),$I68,0)</f>
        <v>0</v>
      </c>
      <c r="N68" s="25">
        <f ca="1">IF($A68&gt;=91,$I68,0)</f>
        <v>1620000</v>
      </c>
      <c r="O68" s="25">
        <f>IF(H68="RWF",I68,IF(H68="USD",I68,IF(H68="ZAR",I68*ZAR,IF(H68="GBP",I68*GBP,IF(H68="EUR",I68*EUR,0)))))</f>
        <v>1620000</v>
      </c>
      <c r="P68" s="26">
        <f>IF(H68="RWF",I68/RWF,IF(H68="USD",I68,IF(H68="ZAR",I68*ZAR,IF(H68="GBP",I68*GBP,IF(H68="EUR",I68*EUR,0)))))</f>
        <v>1157.1428571428571</v>
      </c>
      <c r="Q68" s="32" t="s">
        <v>307</v>
      </c>
    </row>
    <row r="69" spans="1:17" s="26" customFormat="1" x14ac:dyDescent="0.3">
      <c r="A69" s="19">
        <f ca="1">+A$1-D69</f>
        <v>29.57946365740645</v>
      </c>
      <c r="B69" s="20" t="s">
        <v>304</v>
      </c>
      <c r="C69" s="18">
        <v>45705</v>
      </c>
      <c r="D69" s="18">
        <v>45705</v>
      </c>
      <c r="E69" s="21" t="s">
        <v>16</v>
      </c>
      <c r="F69" s="21" t="s">
        <v>172</v>
      </c>
      <c r="G69" s="22" t="s">
        <v>173</v>
      </c>
      <c r="H69" s="23" t="s">
        <v>17</v>
      </c>
      <c r="I69" s="24">
        <v>400000</v>
      </c>
      <c r="J69" s="25">
        <f ca="1">IF($A69&lt;=0,$I69,0)</f>
        <v>0</v>
      </c>
      <c r="K69" s="25">
        <f ca="1">IF(AND($A69&gt;0,$A69&lt;31),$I69,0)</f>
        <v>400000</v>
      </c>
      <c r="L69" s="25">
        <f ca="1">IF(AND($A69&gt;31,$A69&lt;61),$I69,0)</f>
        <v>0</v>
      </c>
      <c r="M69" s="25">
        <f ca="1">IF(AND($A69&gt;61,$A69&lt;91),$I69,0)</f>
        <v>0</v>
      </c>
      <c r="N69" s="25">
        <f ca="1">IF($A69&gt;=91,$I69,0)</f>
        <v>0</v>
      </c>
      <c r="O69" s="25">
        <f>IF(H69="RWF",I69,IF(H69="USD",I69,IF(H69="ZAR",I69*ZAR,IF(H69="GBP",I69*GBP,IF(H69="EUR",I69*EUR,0)))))</f>
        <v>400000</v>
      </c>
      <c r="P69" s="26">
        <f>IF(H69="RWF",I69/RWF,IF(H69="USD",I69,IF(H69="ZAR",I69*ZAR,IF(H69="GBP",I69*GBP,IF(H69="EUR",I69*EUR,0)))))</f>
        <v>285.71428571428572</v>
      </c>
      <c r="Q69" s="32" t="s">
        <v>307</v>
      </c>
    </row>
    <row r="70" spans="1:17" s="26" customFormat="1" x14ac:dyDescent="0.3">
      <c r="A70" s="19">
        <f ca="1">+A$1-D70</f>
        <v>19.57946365740645</v>
      </c>
      <c r="B70" s="20" t="s">
        <v>304</v>
      </c>
      <c r="C70" s="18">
        <v>45715</v>
      </c>
      <c r="D70" s="18">
        <v>45715</v>
      </c>
      <c r="E70" s="21"/>
      <c r="F70" s="21" t="s">
        <v>126</v>
      </c>
      <c r="G70" s="22" t="s">
        <v>127</v>
      </c>
      <c r="H70" s="23" t="s">
        <v>17</v>
      </c>
      <c r="I70" s="24">
        <v>280000</v>
      </c>
      <c r="J70" s="25">
        <f ca="1">IF($A70&lt;=0,$I70,0)</f>
        <v>0</v>
      </c>
      <c r="K70" s="25">
        <f ca="1">IF(AND($A70&gt;0,$A70&lt;31),$I70,0)</f>
        <v>280000</v>
      </c>
      <c r="L70" s="25">
        <f ca="1">IF(AND($A70&gt;31,$A70&lt;61),$I70,0)</f>
        <v>0</v>
      </c>
      <c r="M70" s="25">
        <f ca="1">IF(AND($A70&gt;61,$A70&lt;91),$I70,0)</f>
        <v>0</v>
      </c>
      <c r="N70" s="25">
        <f ca="1">IF($A70&gt;=91,$I70,0)</f>
        <v>0</v>
      </c>
      <c r="O70" s="25">
        <f>IF(H70="RWF",I70,IF(H70="USD",I70,IF(H70="ZAR",I70*ZAR,IF(H70="GBP",I70*GBP,IF(H70="EUR",I70*EUR,0)))))</f>
        <v>280000</v>
      </c>
      <c r="P70" s="26">
        <f>IF(H70="RWF",I70/RWF,IF(H70="USD",I70,IF(H70="ZAR",I70*ZAR,IF(H70="GBP",I70*GBP,IF(H70="EUR",I70*EUR,0)))))</f>
        <v>200</v>
      </c>
      <c r="Q70" s="32" t="s">
        <v>307</v>
      </c>
    </row>
    <row r="71" spans="1:17" s="26" customFormat="1" x14ac:dyDescent="0.3">
      <c r="A71" s="19">
        <f ca="1">+A$1-D71</f>
        <v>20.57946365740645</v>
      </c>
      <c r="B71" s="20" t="s">
        <v>304</v>
      </c>
      <c r="C71" s="18">
        <v>45714</v>
      </c>
      <c r="D71" s="18">
        <v>45714</v>
      </c>
      <c r="E71" s="21"/>
      <c r="F71" s="21" t="s">
        <v>90</v>
      </c>
      <c r="G71" s="22" t="s">
        <v>91</v>
      </c>
      <c r="H71" s="23" t="s">
        <v>17</v>
      </c>
      <c r="I71" s="24">
        <v>160000</v>
      </c>
      <c r="J71" s="25">
        <f ca="1">IF($A71&lt;=0,$I71,0)</f>
        <v>0</v>
      </c>
      <c r="K71" s="25">
        <f ca="1">IF(AND($A71&gt;0,$A71&lt;31),$I71,0)</f>
        <v>160000</v>
      </c>
      <c r="L71" s="25">
        <f ca="1">IF(AND($A71&gt;31,$A71&lt;61),$I71,0)</f>
        <v>0</v>
      </c>
      <c r="M71" s="25">
        <f ca="1">IF(AND($A71&gt;61,$A71&lt;91),$I71,0)</f>
        <v>0</v>
      </c>
      <c r="N71" s="25">
        <f ca="1">IF($A71&gt;=91,$I71,0)</f>
        <v>0</v>
      </c>
      <c r="O71" s="25">
        <f>IF(H71="RWF",I71,IF(H71="USD",I71,IF(H71="ZAR",I71*ZAR,IF(H71="GBP",I71*GBP,IF(H71="EUR",I71*EUR,0)))))</f>
        <v>160000</v>
      </c>
      <c r="P71" s="26">
        <f>IF(H71="RWF",I71/RWF,IF(H71="USD",I71,IF(H71="ZAR",I71*ZAR,IF(H71="GBP",I71*GBP,IF(H71="EUR",I71*EUR,0)))))</f>
        <v>114.28571428571429</v>
      </c>
      <c r="Q71" s="32" t="s">
        <v>307</v>
      </c>
    </row>
    <row r="72" spans="1:17" s="26" customFormat="1" x14ac:dyDescent="0.3">
      <c r="A72" s="19">
        <f ca="1">+A$1-D72</f>
        <v>22.57946365740645</v>
      </c>
      <c r="B72" s="20" t="s">
        <v>304</v>
      </c>
      <c r="C72" s="18">
        <v>45712</v>
      </c>
      <c r="D72" s="18">
        <v>45712</v>
      </c>
      <c r="E72" s="21"/>
      <c r="F72" s="21" t="s">
        <v>198</v>
      </c>
      <c r="G72" s="22" t="s">
        <v>91</v>
      </c>
      <c r="H72" s="23" t="s">
        <v>17</v>
      </c>
      <c r="I72" s="24">
        <v>550000</v>
      </c>
      <c r="J72" s="25">
        <f ca="1">IF($A72&lt;=0,$I72,0)</f>
        <v>0</v>
      </c>
      <c r="K72" s="25">
        <f ca="1">IF(AND($A72&gt;0,$A72&lt;31),$I72,0)</f>
        <v>550000</v>
      </c>
      <c r="L72" s="25">
        <f ca="1">IF(AND($A72&gt;31,$A72&lt;61),$I72,0)</f>
        <v>0</v>
      </c>
      <c r="M72" s="25">
        <f ca="1">IF(AND($A72&gt;61,$A72&lt;91),$I72,0)</f>
        <v>0</v>
      </c>
      <c r="N72" s="25">
        <f ca="1">IF($A72&gt;=91,$I72,0)</f>
        <v>0</v>
      </c>
      <c r="O72" s="25">
        <f>IF(H72="RWF",I72,IF(H72="USD",I72,IF(H72="ZAR",I72*ZAR,IF(H72="GBP",I72*GBP,IF(H72="EUR",I72*EUR,0)))))</f>
        <v>550000</v>
      </c>
      <c r="P72" s="26">
        <f>IF(H72="RWF",I72/RWF,IF(H72="USD",I72,IF(H72="ZAR",I72*ZAR,IF(H72="GBP",I72*GBP,IF(H72="EUR",I72*EUR,0)))))</f>
        <v>392.85714285714283</v>
      </c>
      <c r="Q72" s="32" t="s">
        <v>307</v>
      </c>
    </row>
    <row r="73" spans="1:17" s="26" customFormat="1" x14ac:dyDescent="0.3">
      <c r="A73" s="19">
        <f ca="1">+A$1-D73</f>
        <v>116.57946365740645</v>
      </c>
      <c r="B73" s="20" t="s">
        <v>304</v>
      </c>
      <c r="C73" s="18">
        <v>45618</v>
      </c>
      <c r="D73" s="18">
        <v>45618</v>
      </c>
      <c r="E73" s="21" t="s">
        <v>16</v>
      </c>
      <c r="F73" s="21" t="s">
        <v>48</v>
      </c>
      <c r="G73" s="22" t="s">
        <v>49</v>
      </c>
      <c r="H73" s="23" t="s">
        <v>17</v>
      </c>
      <c r="I73" s="24">
        <v>60000</v>
      </c>
      <c r="J73" s="25">
        <f ca="1">IF($A73&lt;=0,$I73,0)</f>
        <v>0</v>
      </c>
      <c r="K73" s="25">
        <f ca="1">IF(AND($A73&gt;0,$A73&lt;31),$I73,0)</f>
        <v>0</v>
      </c>
      <c r="L73" s="25">
        <f ca="1">IF(AND($A73&gt;31,$A73&lt;61),$I73,0)</f>
        <v>0</v>
      </c>
      <c r="M73" s="25">
        <f ca="1">IF(AND($A73&gt;61,$A73&lt;91),$I73,0)</f>
        <v>0</v>
      </c>
      <c r="N73" s="25">
        <f ca="1">IF($A73&gt;=91,$I73,0)</f>
        <v>60000</v>
      </c>
      <c r="O73" s="25">
        <f>IF(H73="RWF",I73,IF(H73="USD",I73,IF(H73="ZAR",I73*ZAR,IF(H73="GBP",I73*GBP,IF(H73="EUR",I73*EUR,0)))))</f>
        <v>60000</v>
      </c>
      <c r="P73" s="26">
        <f>IF(H73="RWF",I73/RWF,IF(H73="USD",I73,IF(H73="ZAR",I73*ZAR,IF(H73="GBP",I73*GBP,IF(H73="EUR",I73*EUR,0)))))</f>
        <v>42.857142857142854</v>
      </c>
      <c r="Q73" s="32" t="s">
        <v>307</v>
      </c>
    </row>
    <row r="74" spans="1:17" s="26" customFormat="1" x14ac:dyDescent="0.3">
      <c r="A74" s="19">
        <f ca="1">+A$1-D74</f>
        <v>117.57946365740645</v>
      </c>
      <c r="B74" s="20" t="s">
        <v>304</v>
      </c>
      <c r="C74" s="18">
        <v>45617</v>
      </c>
      <c r="D74" s="18">
        <v>45617</v>
      </c>
      <c r="E74" s="21" t="s">
        <v>16</v>
      </c>
      <c r="F74" s="21" t="s">
        <v>72</v>
      </c>
      <c r="G74" s="22" t="s">
        <v>49</v>
      </c>
      <c r="H74" s="23" t="s">
        <v>17</v>
      </c>
      <c r="I74" s="24">
        <v>115000</v>
      </c>
      <c r="J74" s="25">
        <f ca="1">IF($A74&lt;=0,$I74,0)</f>
        <v>0</v>
      </c>
      <c r="K74" s="25">
        <f ca="1">IF(AND($A74&gt;0,$A74&lt;31),$I74,0)</f>
        <v>0</v>
      </c>
      <c r="L74" s="25">
        <f ca="1">IF(AND($A74&gt;31,$A74&lt;61),$I74,0)</f>
        <v>0</v>
      </c>
      <c r="M74" s="25">
        <f ca="1">IF(AND($A74&gt;61,$A74&lt;91),$I74,0)</f>
        <v>0</v>
      </c>
      <c r="N74" s="25">
        <f ca="1">IF($A74&gt;=91,$I74,0)</f>
        <v>115000</v>
      </c>
      <c r="O74" s="25">
        <f>IF(H74="RWF",I74,IF(H74="USD",I74,IF(H74="ZAR",I74*ZAR,IF(H74="GBP",I74*GBP,IF(H74="EUR",I74*EUR,0)))))</f>
        <v>115000</v>
      </c>
      <c r="P74" s="26">
        <f>IF(H74="RWF",I74/RWF,IF(H74="USD",I74,IF(H74="ZAR",I74*ZAR,IF(H74="GBP",I74*GBP,IF(H74="EUR",I74*EUR,0)))))</f>
        <v>82.142857142857139</v>
      </c>
      <c r="Q74" s="32" t="s">
        <v>307</v>
      </c>
    </row>
    <row r="75" spans="1:17" s="26" customFormat="1" x14ac:dyDescent="0.3">
      <c r="A75" s="19">
        <f ca="1">+A$1-D75</f>
        <v>117.57946365740645</v>
      </c>
      <c r="B75" s="20" t="s">
        <v>304</v>
      </c>
      <c r="C75" s="18">
        <v>45617</v>
      </c>
      <c r="D75" s="18">
        <v>45617</v>
      </c>
      <c r="E75" s="21" t="s">
        <v>16</v>
      </c>
      <c r="F75" s="21" t="s">
        <v>125</v>
      </c>
      <c r="G75" s="22" t="s">
        <v>49</v>
      </c>
      <c r="H75" s="23" t="s">
        <v>17</v>
      </c>
      <c r="I75" s="24">
        <v>280000</v>
      </c>
      <c r="J75" s="25">
        <f ca="1">IF($A75&lt;=0,$I75,0)</f>
        <v>0</v>
      </c>
      <c r="K75" s="25">
        <f ca="1">IF(AND($A75&gt;0,$A75&lt;31),$I75,0)</f>
        <v>0</v>
      </c>
      <c r="L75" s="25">
        <f ca="1">IF(AND($A75&gt;31,$A75&lt;61),$I75,0)</f>
        <v>0</v>
      </c>
      <c r="M75" s="25">
        <f ca="1">IF(AND($A75&gt;61,$A75&lt;91),$I75,0)</f>
        <v>0</v>
      </c>
      <c r="N75" s="25">
        <f ca="1">IF($A75&gt;=91,$I75,0)</f>
        <v>280000</v>
      </c>
      <c r="O75" s="25">
        <f>IF(H75="RWF",I75,IF(H75="USD",I75,IF(H75="ZAR",I75*ZAR,IF(H75="GBP",I75*GBP,IF(H75="EUR",I75*EUR,0)))))</f>
        <v>280000</v>
      </c>
      <c r="P75" s="26">
        <f>IF(H75="RWF",I75/RWF,IF(H75="USD",I75,IF(H75="ZAR",I75*ZAR,IF(H75="GBP",I75*GBP,IF(H75="EUR",I75*EUR,0)))))</f>
        <v>200</v>
      </c>
      <c r="Q75" s="32" t="s">
        <v>307</v>
      </c>
    </row>
    <row r="76" spans="1:17" s="26" customFormat="1" x14ac:dyDescent="0.3">
      <c r="A76" s="19">
        <f ca="1">+A$1-D76</f>
        <v>117.57946365740645</v>
      </c>
      <c r="B76" s="20" t="s">
        <v>304</v>
      </c>
      <c r="C76" s="18">
        <v>45617</v>
      </c>
      <c r="D76" s="18">
        <v>45617</v>
      </c>
      <c r="E76" s="21" t="s">
        <v>16</v>
      </c>
      <c r="F76" s="21" t="s">
        <v>176</v>
      </c>
      <c r="G76" s="22" t="s">
        <v>49</v>
      </c>
      <c r="H76" s="23" t="s">
        <v>17</v>
      </c>
      <c r="I76" s="24">
        <v>410000</v>
      </c>
      <c r="J76" s="25">
        <f ca="1">IF($A76&lt;=0,$I76,0)</f>
        <v>0</v>
      </c>
      <c r="K76" s="25">
        <f ca="1">IF(AND($A76&gt;0,$A76&lt;31),$I76,0)</f>
        <v>0</v>
      </c>
      <c r="L76" s="25">
        <f ca="1">IF(AND($A76&gt;31,$A76&lt;61),$I76,0)</f>
        <v>0</v>
      </c>
      <c r="M76" s="25">
        <f ca="1">IF(AND($A76&gt;61,$A76&lt;91),$I76,0)</f>
        <v>0</v>
      </c>
      <c r="N76" s="25">
        <f ca="1">IF($A76&gt;=91,$I76,0)</f>
        <v>410000</v>
      </c>
      <c r="O76" s="25">
        <f>IF(H76="RWF",I76,IF(H76="USD",I76,IF(H76="ZAR",I76*ZAR,IF(H76="GBP",I76*GBP,IF(H76="EUR",I76*EUR,0)))))</f>
        <v>410000</v>
      </c>
      <c r="P76" s="26">
        <f>IF(H76="RWF",I76/RWF,IF(H76="USD",I76,IF(H76="ZAR",I76*ZAR,IF(H76="GBP",I76*GBP,IF(H76="EUR",I76*EUR,0)))))</f>
        <v>292.85714285714283</v>
      </c>
      <c r="Q76" s="32" t="s">
        <v>307</v>
      </c>
    </row>
    <row r="77" spans="1:17" s="26" customFormat="1" x14ac:dyDescent="0.3">
      <c r="A77" s="19">
        <f ca="1">+A$1-D77</f>
        <v>200.57946365740645</v>
      </c>
      <c r="B77" s="20" t="s">
        <v>304</v>
      </c>
      <c r="C77" s="18">
        <v>45534</v>
      </c>
      <c r="D77" s="18">
        <v>45534</v>
      </c>
      <c r="E77" s="21" t="s">
        <v>16</v>
      </c>
      <c r="F77" s="21" t="s">
        <v>184</v>
      </c>
      <c r="G77" s="22" t="s">
        <v>49</v>
      </c>
      <c r="H77" s="23" t="s">
        <v>17</v>
      </c>
      <c r="I77" s="24">
        <v>460000</v>
      </c>
      <c r="J77" s="25">
        <f ca="1">IF($A77&lt;=0,$I77,0)</f>
        <v>0</v>
      </c>
      <c r="K77" s="25">
        <f ca="1">IF(AND($A77&gt;0,$A77&lt;31),$I77,0)</f>
        <v>0</v>
      </c>
      <c r="L77" s="25">
        <f ca="1">IF(AND($A77&gt;31,$A77&lt;61),$I77,0)</f>
        <v>0</v>
      </c>
      <c r="M77" s="25">
        <f ca="1">IF(AND($A77&gt;61,$A77&lt;91),$I77,0)</f>
        <v>0</v>
      </c>
      <c r="N77" s="25">
        <f ca="1">IF($A77&gt;=91,$I77,0)</f>
        <v>460000</v>
      </c>
      <c r="O77" s="25">
        <f>IF(H77="RWF",I77,IF(H77="USD",I77,IF(H77="ZAR",I77*ZAR,IF(H77="GBP",I77*GBP,IF(H77="EUR",I77*EUR,0)))))</f>
        <v>460000</v>
      </c>
      <c r="P77" s="26">
        <f>IF(H77="RWF",I77/RWF,IF(H77="USD",I77,IF(H77="ZAR",I77*ZAR,IF(H77="GBP",I77*GBP,IF(H77="EUR",I77*EUR,0)))))</f>
        <v>328.57142857142856</v>
      </c>
      <c r="Q77" s="32" t="s">
        <v>307</v>
      </c>
    </row>
    <row r="78" spans="1:17" s="26" customFormat="1" x14ac:dyDescent="0.3">
      <c r="A78" s="19">
        <f ca="1">+A$1-D78</f>
        <v>207.57946365740645</v>
      </c>
      <c r="B78" s="20" t="s">
        <v>304</v>
      </c>
      <c r="C78" s="18">
        <v>45527</v>
      </c>
      <c r="D78" s="18">
        <v>45527</v>
      </c>
      <c r="E78" s="21" t="s">
        <v>16</v>
      </c>
      <c r="F78" s="21" t="s">
        <v>210</v>
      </c>
      <c r="G78" s="22" t="s">
        <v>49</v>
      </c>
      <c r="H78" s="23" t="s">
        <v>17</v>
      </c>
      <c r="I78" s="24">
        <v>621000</v>
      </c>
      <c r="J78" s="25">
        <f ca="1">IF($A78&lt;=0,$I78,0)</f>
        <v>0</v>
      </c>
      <c r="K78" s="25">
        <f ca="1">IF(AND($A78&gt;0,$A78&lt;31),$I78,0)</f>
        <v>0</v>
      </c>
      <c r="L78" s="25">
        <f ca="1">IF(AND($A78&gt;31,$A78&lt;61),$I78,0)</f>
        <v>0</v>
      </c>
      <c r="M78" s="25">
        <f ca="1">IF(AND($A78&gt;61,$A78&lt;91),$I78,0)</f>
        <v>0</v>
      </c>
      <c r="N78" s="25">
        <f ca="1">IF($A78&gt;=91,$I78,0)</f>
        <v>621000</v>
      </c>
      <c r="O78" s="25">
        <f>IF(H78="RWF",I78,IF(H78="USD",I78,IF(H78="ZAR",I78*ZAR,IF(H78="GBP",I78*GBP,IF(H78="EUR",I78*EUR,0)))))</f>
        <v>621000</v>
      </c>
      <c r="P78" s="26">
        <f>IF(H78="RWF",I78/RWF,IF(H78="USD",I78,IF(H78="ZAR",I78*ZAR,IF(H78="GBP",I78*GBP,IF(H78="EUR",I78*EUR,0)))))</f>
        <v>443.57142857142856</v>
      </c>
      <c r="Q78" s="32" t="s">
        <v>307</v>
      </c>
    </row>
    <row r="79" spans="1:17" s="26" customFormat="1" x14ac:dyDescent="0.3">
      <c r="A79" s="19">
        <f ca="1">+A$1-D79</f>
        <v>159.57946365740645</v>
      </c>
      <c r="B79" s="20" t="s">
        <v>304</v>
      </c>
      <c r="C79" s="18">
        <v>45575</v>
      </c>
      <c r="D79" s="18">
        <v>45575</v>
      </c>
      <c r="E79" s="21" t="s">
        <v>16</v>
      </c>
      <c r="F79" s="21" t="s">
        <v>60</v>
      </c>
      <c r="G79" s="22" t="s">
        <v>61</v>
      </c>
      <c r="H79" s="23" t="s">
        <v>17</v>
      </c>
      <c r="I79" s="24">
        <v>80000</v>
      </c>
      <c r="J79" s="25">
        <f ca="1">IF($A79&lt;=0,$I79,0)</f>
        <v>0</v>
      </c>
      <c r="K79" s="25">
        <f ca="1">IF(AND($A79&gt;0,$A79&lt;31),$I79,0)</f>
        <v>0</v>
      </c>
      <c r="L79" s="25">
        <f ca="1">IF(AND($A79&gt;31,$A79&lt;61),$I79,0)</f>
        <v>0</v>
      </c>
      <c r="M79" s="25">
        <f ca="1">IF(AND($A79&gt;61,$A79&lt;91),$I79,0)</f>
        <v>0</v>
      </c>
      <c r="N79" s="25">
        <f ca="1">IF($A79&gt;=91,$I79,0)</f>
        <v>80000</v>
      </c>
      <c r="O79" s="25">
        <f>IF(H79="RWF",I79,IF(H79="USD",I79,IF(H79="ZAR",I79*ZAR,IF(H79="GBP",I79*GBP,IF(H79="EUR",I79*EUR,0)))))</f>
        <v>80000</v>
      </c>
      <c r="P79" s="26">
        <f>IF(H79="RWF",I79/RWF,IF(H79="USD",I79,IF(H79="ZAR",I79*ZAR,IF(H79="GBP",I79*GBP,IF(H79="EUR",I79*EUR,0)))))</f>
        <v>57.142857142857146</v>
      </c>
      <c r="Q79" s="32" t="s">
        <v>307</v>
      </c>
    </row>
    <row r="80" spans="1:17" s="26" customFormat="1" x14ac:dyDescent="0.3">
      <c r="A80" s="19">
        <f ca="1">+A$1-D80</f>
        <v>46.57946365740645</v>
      </c>
      <c r="B80" s="20" t="s">
        <v>304</v>
      </c>
      <c r="C80" s="18">
        <v>45688</v>
      </c>
      <c r="D80" s="18">
        <v>45688</v>
      </c>
      <c r="E80" s="21" t="s">
        <v>16</v>
      </c>
      <c r="F80" s="21" t="s">
        <v>82</v>
      </c>
      <c r="G80" s="22" t="s">
        <v>61</v>
      </c>
      <c r="H80" s="23" t="s">
        <v>17</v>
      </c>
      <c r="I80" s="24">
        <v>132000</v>
      </c>
      <c r="J80" s="25">
        <f ca="1">IF($A80&lt;=0,$I80,0)</f>
        <v>0</v>
      </c>
      <c r="K80" s="25">
        <f ca="1">IF(AND($A80&gt;0,$A80&lt;31),$I80,0)</f>
        <v>0</v>
      </c>
      <c r="L80" s="25">
        <f ca="1">IF(AND($A80&gt;31,$A80&lt;61),$I80,0)</f>
        <v>132000</v>
      </c>
      <c r="M80" s="25">
        <f ca="1">IF(AND($A80&gt;61,$A80&lt;91),$I80,0)</f>
        <v>0</v>
      </c>
      <c r="N80" s="25">
        <f ca="1">IF($A80&gt;=91,$I80,0)</f>
        <v>0</v>
      </c>
      <c r="O80" s="25">
        <f>IF(H80="RWF",I80,IF(H80="USD",I80,IF(H80="ZAR",I80*ZAR,IF(H80="GBP",I80*GBP,IF(H80="EUR",I80*EUR,0)))))</f>
        <v>132000</v>
      </c>
      <c r="P80" s="26">
        <f>IF(H80="RWF",I80/RWF,IF(H80="USD",I80,IF(H80="ZAR",I80*ZAR,IF(H80="GBP",I80*GBP,IF(H80="EUR",I80*EUR,0)))))</f>
        <v>94.285714285714292</v>
      </c>
      <c r="Q80" s="32" t="s">
        <v>307</v>
      </c>
    </row>
    <row r="81" spans="1:17" s="26" customFormat="1" x14ac:dyDescent="0.3">
      <c r="A81" s="19">
        <f ca="1">+A$1-D81</f>
        <v>56.57946365740645</v>
      </c>
      <c r="B81" s="20" t="s">
        <v>304</v>
      </c>
      <c r="C81" s="18">
        <v>45678</v>
      </c>
      <c r="D81" s="18">
        <v>45678</v>
      </c>
      <c r="E81" s="21" t="s">
        <v>16</v>
      </c>
      <c r="F81" s="21" t="s">
        <v>100</v>
      </c>
      <c r="G81" s="22" t="s">
        <v>61</v>
      </c>
      <c r="H81" s="23" t="s">
        <v>17</v>
      </c>
      <c r="I81" s="24">
        <v>192500</v>
      </c>
      <c r="J81" s="25">
        <f ca="1">IF($A81&lt;=0,$I81,0)</f>
        <v>0</v>
      </c>
      <c r="K81" s="25">
        <f ca="1">IF(AND($A81&gt;0,$A81&lt;31),$I81,0)</f>
        <v>0</v>
      </c>
      <c r="L81" s="25">
        <f ca="1">IF(AND($A81&gt;31,$A81&lt;61),$I81,0)</f>
        <v>192500</v>
      </c>
      <c r="M81" s="25">
        <f ca="1">IF(AND($A81&gt;61,$A81&lt;91),$I81,0)</f>
        <v>0</v>
      </c>
      <c r="N81" s="25">
        <f ca="1">IF($A81&gt;=91,$I81,0)</f>
        <v>0</v>
      </c>
      <c r="O81" s="25">
        <f>IF(H81="RWF",I81,IF(H81="USD",I81,IF(H81="ZAR",I81*ZAR,IF(H81="GBP",I81*GBP,IF(H81="EUR",I81*EUR,0)))))</f>
        <v>192500</v>
      </c>
      <c r="P81" s="26">
        <f>IF(H81="RWF",I81/RWF,IF(H81="USD",I81,IF(H81="ZAR",I81*ZAR,IF(H81="GBP",I81*GBP,IF(H81="EUR",I81*EUR,0)))))</f>
        <v>137.5</v>
      </c>
      <c r="Q81" s="32" t="s">
        <v>307</v>
      </c>
    </row>
    <row r="82" spans="1:17" s="26" customFormat="1" x14ac:dyDescent="0.3">
      <c r="A82" s="19">
        <f ca="1">+A$1-D82</f>
        <v>28.57946365740645</v>
      </c>
      <c r="B82" s="20" t="s">
        <v>304</v>
      </c>
      <c r="C82" s="18">
        <v>45706</v>
      </c>
      <c r="D82" s="18">
        <v>45706</v>
      </c>
      <c r="E82" s="21" t="s">
        <v>16</v>
      </c>
      <c r="F82" s="21" t="s">
        <v>101</v>
      </c>
      <c r="G82" s="22" t="s">
        <v>61</v>
      </c>
      <c r="H82" s="23" t="s">
        <v>17</v>
      </c>
      <c r="I82" s="24">
        <v>194000</v>
      </c>
      <c r="J82" s="25">
        <f ca="1">IF($A82&lt;=0,$I82,0)</f>
        <v>0</v>
      </c>
      <c r="K82" s="25">
        <f ca="1">IF(AND($A82&gt;0,$A82&lt;31),$I82,0)</f>
        <v>194000</v>
      </c>
      <c r="L82" s="25">
        <f ca="1">IF(AND($A82&gt;31,$A82&lt;61),$I82,0)</f>
        <v>0</v>
      </c>
      <c r="M82" s="25">
        <f ca="1">IF(AND($A82&gt;61,$A82&lt;91),$I82,0)</f>
        <v>0</v>
      </c>
      <c r="N82" s="25">
        <f ca="1">IF($A82&gt;=91,$I82,0)</f>
        <v>0</v>
      </c>
      <c r="O82" s="25">
        <f>IF(H82="RWF",I82,IF(H82="USD",I82,IF(H82="ZAR",I82*ZAR,IF(H82="GBP",I82*GBP,IF(H82="EUR",I82*EUR,0)))))</f>
        <v>194000</v>
      </c>
      <c r="P82" s="26">
        <f>IF(H82="RWF",I82/RWF,IF(H82="USD",I82,IF(H82="ZAR",I82*ZAR,IF(H82="GBP",I82*GBP,IF(H82="EUR",I82*EUR,0)))))</f>
        <v>138.57142857142858</v>
      </c>
      <c r="Q82" s="32" t="s">
        <v>307</v>
      </c>
    </row>
    <row r="83" spans="1:17" s="26" customFormat="1" x14ac:dyDescent="0.3">
      <c r="A83" s="19">
        <f ca="1">+A$1-D83</f>
        <v>40.57946365740645</v>
      </c>
      <c r="B83" s="20" t="s">
        <v>304</v>
      </c>
      <c r="C83" s="18">
        <v>45694</v>
      </c>
      <c r="D83" s="18">
        <v>45694</v>
      </c>
      <c r="E83" s="21" t="s">
        <v>16</v>
      </c>
      <c r="F83" s="21" t="s">
        <v>113</v>
      </c>
      <c r="G83" s="22" t="s">
        <v>61</v>
      </c>
      <c r="H83" s="23" t="s">
        <v>17</v>
      </c>
      <c r="I83" s="24">
        <v>240000</v>
      </c>
      <c r="J83" s="25">
        <f ca="1">IF($A83&lt;=0,$I83,0)</f>
        <v>0</v>
      </c>
      <c r="K83" s="25">
        <f ca="1">IF(AND($A83&gt;0,$A83&lt;31),$I83,0)</f>
        <v>0</v>
      </c>
      <c r="L83" s="25">
        <f ca="1">IF(AND($A83&gt;31,$A83&lt;61),$I83,0)</f>
        <v>240000</v>
      </c>
      <c r="M83" s="25">
        <f ca="1">IF(AND($A83&gt;61,$A83&lt;91),$I83,0)</f>
        <v>0</v>
      </c>
      <c r="N83" s="25">
        <f ca="1">IF($A83&gt;=91,$I83,0)</f>
        <v>0</v>
      </c>
      <c r="O83" s="25">
        <f>IF(H83="RWF",I83,IF(H83="USD",I83,IF(H83="ZAR",I83*ZAR,IF(H83="GBP",I83*GBP,IF(H83="EUR",I83*EUR,0)))))</f>
        <v>240000</v>
      </c>
      <c r="P83" s="26">
        <f>IF(H83="RWF",I83/RWF,IF(H83="USD",I83,IF(H83="ZAR",I83*ZAR,IF(H83="GBP",I83*GBP,IF(H83="EUR",I83*EUR,0)))))</f>
        <v>171.42857142857142</v>
      </c>
      <c r="Q83" s="32" t="s">
        <v>307</v>
      </c>
    </row>
    <row r="84" spans="1:17" s="26" customFormat="1" x14ac:dyDescent="0.3">
      <c r="A84" s="19">
        <f ca="1">+A$1-D84</f>
        <v>46.57946365740645</v>
      </c>
      <c r="B84" s="20" t="s">
        <v>304</v>
      </c>
      <c r="C84" s="18">
        <v>45688</v>
      </c>
      <c r="D84" s="18">
        <v>45688</v>
      </c>
      <c r="E84" s="21" t="s">
        <v>16</v>
      </c>
      <c r="F84" s="21" t="s">
        <v>124</v>
      </c>
      <c r="G84" s="22" t="s">
        <v>61</v>
      </c>
      <c r="H84" s="23" t="s">
        <v>17</v>
      </c>
      <c r="I84" s="24">
        <v>275000</v>
      </c>
      <c r="J84" s="25">
        <f ca="1">IF($A84&lt;=0,$I84,0)</f>
        <v>0</v>
      </c>
      <c r="K84" s="25">
        <f ca="1">IF(AND($A84&gt;0,$A84&lt;31),$I84,0)</f>
        <v>0</v>
      </c>
      <c r="L84" s="25">
        <f ca="1">IF(AND($A84&gt;31,$A84&lt;61),$I84,0)</f>
        <v>275000</v>
      </c>
      <c r="M84" s="25">
        <f ca="1">IF(AND($A84&gt;61,$A84&lt;91),$I84,0)</f>
        <v>0</v>
      </c>
      <c r="N84" s="25">
        <f ca="1">IF($A84&gt;=91,$I84,0)</f>
        <v>0</v>
      </c>
      <c r="O84" s="25">
        <f>IF(H84="RWF",I84,IF(H84="USD",I84,IF(H84="ZAR",I84*ZAR,IF(H84="GBP",I84*GBP,IF(H84="EUR",I84*EUR,0)))))</f>
        <v>275000</v>
      </c>
      <c r="P84" s="26">
        <f>IF(H84="RWF",I84/RWF,IF(H84="USD",I84,IF(H84="ZAR",I84*ZAR,IF(H84="GBP",I84*GBP,IF(H84="EUR",I84*EUR,0)))))</f>
        <v>196.42857142857142</v>
      </c>
      <c r="Q84" s="32" t="s">
        <v>307</v>
      </c>
    </row>
    <row r="85" spans="1:17" s="26" customFormat="1" x14ac:dyDescent="0.3">
      <c r="A85" s="19">
        <f ca="1">+A$1-D85</f>
        <v>64.57946365740645</v>
      </c>
      <c r="B85" s="20" t="s">
        <v>304</v>
      </c>
      <c r="C85" s="18">
        <v>45670</v>
      </c>
      <c r="D85" s="18">
        <v>45670</v>
      </c>
      <c r="E85" s="21" t="s">
        <v>16</v>
      </c>
      <c r="F85" s="21" t="s">
        <v>231</v>
      </c>
      <c r="G85" s="22" t="s">
        <v>61</v>
      </c>
      <c r="H85" s="23" t="s">
        <v>17</v>
      </c>
      <c r="I85" s="24">
        <v>790000</v>
      </c>
      <c r="J85" s="25">
        <f ca="1">IF($A85&lt;=0,$I85,0)</f>
        <v>0</v>
      </c>
      <c r="K85" s="25">
        <f ca="1">IF(AND($A85&gt;0,$A85&lt;31),$I85,0)</f>
        <v>0</v>
      </c>
      <c r="L85" s="25">
        <f ca="1">IF(AND($A85&gt;31,$A85&lt;61),$I85,0)</f>
        <v>0</v>
      </c>
      <c r="M85" s="25">
        <f ca="1">IF(AND($A85&gt;61,$A85&lt;91),$I85,0)</f>
        <v>790000</v>
      </c>
      <c r="N85" s="25">
        <f ca="1">IF($A85&gt;=91,$I85,0)</f>
        <v>0</v>
      </c>
      <c r="O85" s="25">
        <f>IF(H85="RWF",I85,IF(H85="USD",I85,IF(H85="ZAR",I85*ZAR,IF(H85="GBP",I85*GBP,IF(H85="EUR",I85*EUR,0)))))</f>
        <v>790000</v>
      </c>
      <c r="P85" s="26">
        <f>IF(H85="RWF",I85/RWF,IF(H85="USD",I85,IF(H85="ZAR",I85*ZAR,IF(H85="GBP",I85*GBP,IF(H85="EUR",I85*EUR,0)))))</f>
        <v>564.28571428571433</v>
      </c>
      <c r="Q85" s="32" t="s">
        <v>307</v>
      </c>
    </row>
    <row r="86" spans="1:17" s="26" customFormat="1" x14ac:dyDescent="0.3">
      <c r="A86" s="19">
        <f ca="1">+A$1-D86</f>
        <v>20.57946365740645</v>
      </c>
      <c r="B86" s="20" t="s">
        <v>304</v>
      </c>
      <c r="C86" s="18">
        <v>45714</v>
      </c>
      <c r="D86" s="18">
        <v>45714</v>
      </c>
      <c r="E86" s="21"/>
      <c r="F86" s="21" t="s">
        <v>284</v>
      </c>
      <c r="G86" s="22" t="s">
        <v>61</v>
      </c>
      <c r="H86" s="23" t="s">
        <v>17</v>
      </c>
      <c r="I86" s="24">
        <v>1581200</v>
      </c>
      <c r="J86" s="25">
        <f ca="1">IF($A86&lt;=0,$I86,0)</f>
        <v>0</v>
      </c>
      <c r="K86" s="25">
        <f ca="1">IF(AND($A86&gt;0,$A86&lt;31),$I86,0)</f>
        <v>1581200</v>
      </c>
      <c r="L86" s="25">
        <f ca="1">IF(AND($A86&gt;31,$A86&lt;61),$I86,0)</f>
        <v>0</v>
      </c>
      <c r="M86" s="25">
        <f ca="1">IF(AND($A86&gt;61,$A86&lt;91),$I86,0)</f>
        <v>0</v>
      </c>
      <c r="N86" s="25">
        <f ca="1">IF($A86&gt;=91,$I86,0)</f>
        <v>0</v>
      </c>
      <c r="O86" s="25">
        <f>IF(H86="RWF",I86,IF(H86="USD",I86,IF(H86="ZAR",I86*ZAR,IF(H86="GBP",I86*GBP,IF(H86="EUR",I86*EUR,0)))))</f>
        <v>1581200</v>
      </c>
      <c r="P86" s="26">
        <f>IF(H86="RWF",I86/RWF,IF(H86="USD",I86,IF(H86="ZAR",I86*ZAR,IF(H86="GBP",I86*GBP,IF(H86="EUR",I86*EUR,0)))))</f>
        <v>1129.4285714285713</v>
      </c>
      <c r="Q86" s="32" t="s">
        <v>307</v>
      </c>
    </row>
    <row r="87" spans="1:17" s="41" customFormat="1" x14ac:dyDescent="0.3">
      <c r="A87" s="33">
        <f ca="1">+A$1-D87</f>
        <v>135.57946365740645</v>
      </c>
      <c r="B87" s="34" t="s">
        <v>304</v>
      </c>
      <c r="C87" s="35">
        <v>45599</v>
      </c>
      <c r="D87" s="35">
        <v>45599</v>
      </c>
      <c r="E87" s="21" t="s">
        <v>16</v>
      </c>
      <c r="F87" s="36" t="s">
        <v>36</v>
      </c>
      <c r="G87" s="37" t="s">
        <v>37</v>
      </c>
      <c r="H87" s="38" t="s">
        <v>35</v>
      </c>
      <c r="I87" s="39">
        <v>12754</v>
      </c>
      <c r="J87" s="25">
        <f ca="1">IF($A87&lt;=0,$I87,0)</f>
        <v>0</v>
      </c>
      <c r="K87" s="25">
        <f ca="1">IF(AND($A87&gt;0,$A87&lt;31),$I87,0)</f>
        <v>0</v>
      </c>
      <c r="L87" s="25">
        <f ca="1">IF(AND($A87&gt;31,$A87&lt;61),$I87,0)</f>
        <v>0</v>
      </c>
      <c r="M87" s="25">
        <f ca="1">IF(AND($A87&gt;61,$A87&lt;91),$I87,0)</f>
        <v>0</v>
      </c>
      <c r="N87" s="25">
        <f ca="1">IF($A87&gt;=91,$I87,0)</f>
        <v>12754</v>
      </c>
      <c r="O87" s="40">
        <f>IF(H87="RWF",I87,IF(H87="USD",I87,IF(H87="ZAR",I87*ZAR,IF(H87="GBP",I87*GBP,IF(H87="EUR",I87*EUR,0)))))</f>
        <v>714.76604176133844</v>
      </c>
      <c r="P87" s="41">
        <f>IF(H87="RWF",I87/RWF,IF(H87="USD",I87,IF(H87="ZAR",I87*ZAR,IF(H87="GBP",I87*GBP,IF(H87="EUR",I87*EUR,0)))))</f>
        <v>714.76604176133844</v>
      </c>
      <c r="Q87" s="42" t="s">
        <v>306</v>
      </c>
    </row>
    <row r="88" spans="1:17" s="26" customFormat="1" x14ac:dyDescent="0.3">
      <c r="A88" s="19">
        <f ca="1">+A$1-D88</f>
        <v>48.57946365740645</v>
      </c>
      <c r="B88" s="20" t="s">
        <v>304</v>
      </c>
      <c r="C88" s="18">
        <v>45671</v>
      </c>
      <c r="D88" s="18">
        <v>45686</v>
      </c>
      <c r="E88" s="27" t="s">
        <v>16</v>
      </c>
      <c r="F88" s="28" t="s">
        <v>273</v>
      </c>
      <c r="G88" s="29" t="s">
        <v>274</v>
      </c>
      <c r="H88" s="30" t="s">
        <v>17</v>
      </c>
      <c r="I88" s="26">
        <v>1375000</v>
      </c>
      <c r="J88" s="25">
        <f ca="1">IF($A88&lt;=0,$I88,0)</f>
        <v>0</v>
      </c>
      <c r="K88" s="25">
        <f ca="1">IF(AND($A88&gt;0,$A88&lt;31),$I88,0)</f>
        <v>0</v>
      </c>
      <c r="L88" s="25">
        <f ca="1">IF(AND($A88&gt;31,$A88&lt;61),$I88,0)</f>
        <v>1375000</v>
      </c>
      <c r="M88" s="25">
        <f ca="1">IF(AND($A88&gt;61,$A88&lt;91),$I88,0)</f>
        <v>0</v>
      </c>
      <c r="N88" s="25">
        <f ca="1">IF($A88&gt;=91,$I88,0)</f>
        <v>0</v>
      </c>
      <c r="O88" s="25">
        <f>IF(H88="RWF",I88,IF(H88="USD",I88,IF(H88="ZAR",I88*ZAR,IF(H88="GBP",I88*GBP,IF(H88="EUR",I88*EUR,0)))))</f>
        <v>1375000</v>
      </c>
      <c r="P88" s="26">
        <f>IF(H88="RWF",I88/RWF,IF(H88="USD",I88,IF(H88="ZAR",I88*ZAR,IF(H88="GBP",I88*GBP,IF(H88="EUR",I88*EUR,0)))))</f>
        <v>982.14285714285711</v>
      </c>
      <c r="Q88" s="32" t="s">
        <v>307</v>
      </c>
    </row>
    <row r="89" spans="1:17" s="26" customFormat="1" x14ac:dyDescent="0.3">
      <c r="A89" s="19">
        <f ca="1">+A$1-D89</f>
        <v>3.5794636574064498</v>
      </c>
      <c r="B89" s="20" t="s">
        <v>304</v>
      </c>
      <c r="C89" s="18">
        <v>45716</v>
      </c>
      <c r="D89" s="18">
        <v>45731</v>
      </c>
      <c r="E89" s="21"/>
      <c r="F89" s="21" t="s">
        <v>68</v>
      </c>
      <c r="G89" s="22" t="s">
        <v>69</v>
      </c>
      <c r="H89" s="23" t="s">
        <v>17</v>
      </c>
      <c r="I89" s="24">
        <v>100000</v>
      </c>
      <c r="J89" s="25">
        <f ca="1">IF($A89&lt;=0,$I89,0)</f>
        <v>0</v>
      </c>
      <c r="K89" s="25">
        <f ca="1">IF(AND($A89&gt;0,$A89&lt;31),$I89,0)</f>
        <v>100000</v>
      </c>
      <c r="L89" s="25">
        <f ca="1">IF(AND($A89&gt;31,$A89&lt;61),$I89,0)</f>
        <v>0</v>
      </c>
      <c r="M89" s="25">
        <f ca="1">IF(AND($A89&gt;61,$A89&lt;91),$I89,0)</f>
        <v>0</v>
      </c>
      <c r="N89" s="25">
        <f ca="1">IF($A89&gt;=91,$I89,0)</f>
        <v>0</v>
      </c>
      <c r="O89" s="25">
        <f>IF(H89="RWF",I89,IF(H89="USD",I89,IF(H89="ZAR",I89*ZAR,IF(H89="GBP",I89*GBP,IF(H89="EUR",I89*EUR,0)))))</f>
        <v>100000</v>
      </c>
      <c r="P89" s="26">
        <f>IF(H89="RWF",I89/RWF,IF(H89="USD",I89,IF(H89="ZAR",I89*ZAR,IF(H89="GBP",I89*GBP,IF(H89="EUR",I89*EUR,0)))))</f>
        <v>71.428571428571431</v>
      </c>
      <c r="Q89" s="32" t="s">
        <v>307</v>
      </c>
    </row>
    <row r="90" spans="1:17" s="26" customFormat="1" x14ac:dyDescent="0.3">
      <c r="A90" s="19">
        <f ca="1">+A$1-D90</f>
        <v>139.57946365740645</v>
      </c>
      <c r="B90" s="20" t="s">
        <v>304</v>
      </c>
      <c r="C90" s="18">
        <v>45595</v>
      </c>
      <c r="D90" s="18">
        <v>45595</v>
      </c>
      <c r="E90" s="21" t="s">
        <v>16</v>
      </c>
      <c r="F90" s="21" t="s">
        <v>144</v>
      </c>
      <c r="G90" s="22" t="s">
        <v>145</v>
      </c>
      <c r="H90" s="23" t="s">
        <v>17</v>
      </c>
      <c r="I90" s="24">
        <v>319544</v>
      </c>
      <c r="J90" s="25">
        <f ca="1">IF($A90&lt;=0,$I90,0)</f>
        <v>0</v>
      </c>
      <c r="K90" s="25">
        <f ca="1">IF(AND($A90&gt;0,$A90&lt;31),$I90,0)</f>
        <v>0</v>
      </c>
      <c r="L90" s="25">
        <f ca="1">IF(AND($A90&gt;31,$A90&lt;61),$I90,0)</f>
        <v>0</v>
      </c>
      <c r="M90" s="25">
        <f ca="1">IF(AND($A90&gt;61,$A90&lt;91),$I90,0)</f>
        <v>0</v>
      </c>
      <c r="N90" s="25">
        <f ca="1">IF($A90&gt;=91,$I90,0)</f>
        <v>319544</v>
      </c>
      <c r="O90" s="25">
        <f>IF(H90="RWF",I90,IF(H90="USD",I90,IF(H90="ZAR",I90*ZAR,IF(H90="GBP",I90*GBP,IF(H90="EUR",I90*EUR,0)))))</f>
        <v>319544</v>
      </c>
      <c r="P90" s="26">
        <f>IF(H90="RWF",I90/RWF,IF(H90="USD",I90,IF(H90="ZAR",I90*ZAR,IF(H90="GBP",I90*GBP,IF(H90="EUR",I90*EUR,0)))))</f>
        <v>228.24571428571429</v>
      </c>
      <c r="Q90" s="32" t="s">
        <v>307</v>
      </c>
    </row>
    <row r="91" spans="1:17" s="26" customFormat="1" x14ac:dyDescent="0.3">
      <c r="A91" s="19">
        <f ca="1">+A$1-D91</f>
        <v>134.57946365740645</v>
      </c>
      <c r="B91" s="20" t="s">
        <v>304</v>
      </c>
      <c r="C91" s="18">
        <v>45600</v>
      </c>
      <c r="D91" s="18">
        <v>45600</v>
      </c>
      <c r="E91" s="21" t="s">
        <v>16</v>
      </c>
      <c r="F91" s="21" t="s">
        <v>53</v>
      </c>
      <c r="G91" s="22" t="s">
        <v>146</v>
      </c>
      <c r="H91" s="23" t="s">
        <v>17</v>
      </c>
      <c r="I91" s="24">
        <v>320000</v>
      </c>
      <c r="J91" s="25">
        <f ca="1">IF($A91&lt;=0,$I91,0)</f>
        <v>0</v>
      </c>
      <c r="K91" s="25">
        <f ca="1">IF(AND($A91&gt;0,$A91&lt;31),$I91,0)</f>
        <v>0</v>
      </c>
      <c r="L91" s="25">
        <f ca="1">IF(AND($A91&gt;31,$A91&lt;61),$I91,0)</f>
        <v>0</v>
      </c>
      <c r="M91" s="25">
        <f ca="1">IF(AND($A91&gt;61,$A91&lt;91),$I91,0)</f>
        <v>0</v>
      </c>
      <c r="N91" s="25">
        <f ca="1">IF($A91&gt;=91,$I91,0)</f>
        <v>320000</v>
      </c>
      <c r="O91" s="25">
        <f>IF(H91="RWF",I91,IF(H91="USD",I91,IF(H91="ZAR",I91*ZAR,IF(H91="GBP",I91*GBP,IF(H91="EUR",I91*EUR,0)))))</f>
        <v>320000</v>
      </c>
      <c r="P91" s="26">
        <f>IF(H91="RWF",I91/RWF,IF(H91="USD",I91,IF(H91="ZAR",I91*ZAR,IF(H91="GBP",I91*GBP,IF(H91="EUR",I91*EUR,0)))))</f>
        <v>228.57142857142858</v>
      </c>
      <c r="Q91" s="32" t="s">
        <v>307</v>
      </c>
    </row>
    <row r="92" spans="1:17" s="26" customFormat="1" x14ac:dyDescent="0.3">
      <c r="A92" s="19">
        <f ca="1">+A$1-D92</f>
        <v>159.57946365740645</v>
      </c>
      <c r="B92" s="20" t="s">
        <v>304</v>
      </c>
      <c r="C92" s="18">
        <v>45575</v>
      </c>
      <c r="D92" s="18">
        <v>45575</v>
      </c>
      <c r="E92" s="21" t="s">
        <v>16</v>
      </c>
      <c r="F92" s="21" t="s">
        <v>162</v>
      </c>
      <c r="G92" s="22" t="s">
        <v>146</v>
      </c>
      <c r="H92" s="23" t="s">
        <v>17</v>
      </c>
      <c r="I92" s="24">
        <v>352000</v>
      </c>
      <c r="J92" s="25">
        <f ca="1">IF($A92&lt;=0,$I92,0)</f>
        <v>0</v>
      </c>
      <c r="K92" s="25">
        <f ca="1">IF(AND($A92&gt;0,$A92&lt;31),$I92,0)</f>
        <v>0</v>
      </c>
      <c r="L92" s="25">
        <f ca="1">IF(AND($A92&gt;31,$A92&lt;61),$I92,0)</f>
        <v>0</v>
      </c>
      <c r="M92" s="25">
        <f ca="1">IF(AND($A92&gt;61,$A92&lt;91),$I92,0)</f>
        <v>0</v>
      </c>
      <c r="N92" s="25">
        <f ca="1">IF($A92&gt;=91,$I92,0)</f>
        <v>352000</v>
      </c>
      <c r="O92" s="25">
        <f>IF(H92="RWF",I92,IF(H92="USD",I92,IF(H92="ZAR",I92*ZAR,IF(H92="GBP",I92*GBP,IF(H92="EUR",I92*EUR,0)))))</f>
        <v>352000</v>
      </c>
      <c r="P92" s="26">
        <f>IF(H92="RWF",I92/RWF,IF(H92="USD",I92,IF(H92="ZAR",I92*ZAR,IF(H92="GBP",I92*GBP,IF(H92="EUR",I92*EUR,0)))))</f>
        <v>251.42857142857142</v>
      </c>
      <c r="Q92" s="32" t="s">
        <v>307</v>
      </c>
    </row>
    <row r="93" spans="1:17" s="26" customFormat="1" x14ac:dyDescent="0.3">
      <c r="A93" s="19">
        <f ca="1">+A$1-D93</f>
        <v>159.57946365740645</v>
      </c>
      <c r="B93" s="20" t="s">
        <v>304</v>
      </c>
      <c r="C93" s="18">
        <v>45575</v>
      </c>
      <c r="D93" s="18">
        <v>45575</v>
      </c>
      <c r="E93" s="21" t="s">
        <v>16</v>
      </c>
      <c r="F93" s="21" t="s">
        <v>164</v>
      </c>
      <c r="G93" s="22" t="s">
        <v>146</v>
      </c>
      <c r="H93" s="23" t="s">
        <v>17</v>
      </c>
      <c r="I93" s="24">
        <v>360000</v>
      </c>
      <c r="J93" s="25">
        <f ca="1">IF($A93&lt;=0,$I93,0)</f>
        <v>0</v>
      </c>
      <c r="K93" s="25">
        <f ca="1">IF(AND($A93&gt;0,$A93&lt;31),$I93,0)</f>
        <v>0</v>
      </c>
      <c r="L93" s="25">
        <f ca="1">IF(AND($A93&gt;31,$A93&lt;61),$I93,0)</f>
        <v>0</v>
      </c>
      <c r="M93" s="25">
        <f ca="1">IF(AND($A93&gt;61,$A93&lt;91),$I93,0)</f>
        <v>0</v>
      </c>
      <c r="N93" s="25">
        <f ca="1">IF($A93&gt;=91,$I93,0)</f>
        <v>360000</v>
      </c>
      <c r="O93" s="25">
        <f>IF(H93="RWF",I93,IF(H93="USD",I93,IF(H93="ZAR",I93*ZAR,IF(H93="GBP",I93*GBP,IF(H93="EUR",I93*EUR,0)))))</f>
        <v>360000</v>
      </c>
      <c r="P93" s="26">
        <f>IF(H93="RWF",I93/RWF,IF(H93="USD",I93,IF(H93="ZAR",I93*ZAR,IF(H93="GBP",I93*GBP,IF(H93="EUR",I93*EUR,0)))))</f>
        <v>257.14285714285717</v>
      </c>
      <c r="Q93" s="32" t="s">
        <v>307</v>
      </c>
    </row>
    <row r="94" spans="1:17" s="26" customFormat="1" x14ac:dyDescent="0.3">
      <c r="A94" s="19">
        <f ca="1">+A$1-D94</f>
        <v>179.57946365740645</v>
      </c>
      <c r="B94" s="20" t="s">
        <v>304</v>
      </c>
      <c r="C94" s="18">
        <v>45555</v>
      </c>
      <c r="D94" s="18">
        <v>45555</v>
      </c>
      <c r="E94" s="21" t="s">
        <v>16</v>
      </c>
      <c r="F94" s="21" t="s">
        <v>188</v>
      </c>
      <c r="G94" s="22" t="s">
        <v>146</v>
      </c>
      <c r="H94" s="23" t="s">
        <v>17</v>
      </c>
      <c r="I94" s="24">
        <v>475000</v>
      </c>
      <c r="J94" s="25">
        <f ca="1">IF($A94&lt;=0,$I94,0)</f>
        <v>0</v>
      </c>
      <c r="K94" s="25">
        <f ca="1">IF(AND($A94&gt;0,$A94&lt;31),$I94,0)</f>
        <v>0</v>
      </c>
      <c r="L94" s="25">
        <f ca="1">IF(AND($A94&gt;31,$A94&lt;61),$I94,0)</f>
        <v>0</v>
      </c>
      <c r="M94" s="25">
        <f ca="1">IF(AND($A94&gt;61,$A94&lt;91),$I94,0)</f>
        <v>0</v>
      </c>
      <c r="N94" s="25">
        <f ca="1">IF($A94&gt;=91,$I94,0)</f>
        <v>475000</v>
      </c>
      <c r="O94" s="25">
        <f>IF(H94="RWF",I94,IF(H94="USD",I94,IF(H94="ZAR",I94*ZAR,IF(H94="GBP",I94*GBP,IF(H94="EUR",I94*EUR,0)))))</f>
        <v>475000</v>
      </c>
      <c r="P94" s="26">
        <f>IF(H94="RWF",I94/RWF,IF(H94="USD",I94,IF(H94="ZAR",I94*ZAR,IF(H94="GBP",I94*GBP,IF(H94="EUR",I94*EUR,0)))))</f>
        <v>339.28571428571428</v>
      </c>
      <c r="Q94" s="32" t="s">
        <v>307</v>
      </c>
    </row>
    <row r="95" spans="1:17" s="26" customFormat="1" x14ac:dyDescent="0.3">
      <c r="A95" s="19">
        <f ca="1">+A$1-D95</f>
        <v>179.57946365740645</v>
      </c>
      <c r="B95" s="20" t="s">
        <v>304</v>
      </c>
      <c r="C95" s="18">
        <v>45555</v>
      </c>
      <c r="D95" s="18">
        <v>45555</v>
      </c>
      <c r="E95" s="21" t="s">
        <v>16</v>
      </c>
      <c r="F95" s="21" t="s">
        <v>195</v>
      </c>
      <c r="G95" s="22" t="s">
        <v>146</v>
      </c>
      <c r="H95" s="23" t="s">
        <v>17</v>
      </c>
      <c r="I95" s="24">
        <v>530000</v>
      </c>
      <c r="J95" s="25">
        <f ca="1">IF($A95&lt;=0,$I95,0)</f>
        <v>0</v>
      </c>
      <c r="K95" s="25">
        <f ca="1">IF(AND($A95&gt;0,$A95&lt;31),$I95,0)</f>
        <v>0</v>
      </c>
      <c r="L95" s="25">
        <f ca="1">IF(AND($A95&gt;31,$A95&lt;61),$I95,0)</f>
        <v>0</v>
      </c>
      <c r="M95" s="25">
        <f ca="1">IF(AND($A95&gt;61,$A95&lt;91),$I95,0)</f>
        <v>0</v>
      </c>
      <c r="N95" s="25">
        <f ca="1">IF($A95&gt;=91,$I95,0)</f>
        <v>530000</v>
      </c>
      <c r="O95" s="25">
        <f>IF(H95="RWF",I95,IF(H95="USD",I95,IF(H95="ZAR",I95*ZAR,IF(H95="GBP",I95*GBP,IF(H95="EUR",I95*EUR,0)))))</f>
        <v>530000</v>
      </c>
      <c r="P95" s="26">
        <f>IF(H95="RWF",I95/RWF,IF(H95="USD",I95,IF(H95="ZAR",I95*ZAR,IF(H95="GBP",I95*GBP,IF(H95="EUR",I95*EUR,0)))))</f>
        <v>378.57142857142856</v>
      </c>
      <c r="Q95" s="32" t="s">
        <v>307</v>
      </c>
    </row>
    <row r="96" spans="1:17" s="26" customFormat="1" x14ac:dyDescent="0.3">
      <c r="A96" s="19">
        <f ca="1">+A$1-D96</f>
        <v>179.57946365740645</v>
      </c>
      <c r="B96" s="20" t="s">
        <v>304</v>
      </c>
      <c r="C96" s="18">
        <v>45555</v>
      </c>
      <c r="D96" s="18">
        <v>45555</v>
      </c>
      <c r="E96" s="21" t="s">
        <v>16</v>
      </c>
      <c r="F96" s="21" t="s">
        <v>213</v>
      </c>
      <c r="G96" s="22" t="s">
        <v>146</v>
      </c>
      <c r="H96" s="23" t="s">
        <v>17</v>
      </c>
      <c r="I96" s="24">
        <v>672000</v>
      </c>
      <c r="J96" s="25">
        <f ca="1">IF($A96&lt;=0,$I96,0)</f>
        <v>0</v>
      </c>
      <c r="K96" s="25">
        <f ca="1">IF(AND($A96&gt;0,$A96&lt;31),$I96,0)</f>
        <v>0</v>
      </c>
      <c r="L96" s="25">
        <f ca="1">IF(AND($A96&gt;31,$A96&lt;61),$I96,0)</f>
        <v>0</v>
      </c>
      <c r="M96" s="25">
        <f ca="1">IF(AND($A96&gt;61,$A96&lt;91),$I96,0)</f>
        <v>0</v>
      </c>
      <c r="N96" s="25">
        <f ca="1">IF($A96&gt;=91,$I96,0)</f>
        <v>672000</v>
      </c>
      <c r="O96" s="25">
        <f>IF(H96="RWF",I96,IF(H96="USD",I96,IF(H96="ZAR",I96*ZAR,IF(H96="GBP",I96*GBP,IF(H96="EUR",I96*EUR,0)))))</f>
        <v>672000</v>
      </c>
      <c r="P96" s="26">
        <f>IF(H96="RWF",I96/RWF,IF(H96="USD",I96,IF(H96="ZAR",I96*ZAR,IF(H96="GBP",I96*GBP,IF(H96="EUR",I96*EUR,0)))))</f>
        <v>480</v>
      </c>
      <c r="Q96" s="32" t="s">
        <v>307</v>
      </c>
    </row>
    <row r="97" spans="1:17" s="26" customFormat="1" x14ac:dyDescent="0.3">
      <c r="A97" s="19">
        <f ca="1">+A$1-D97</f>
        <v>18.57946365740645</v>
      </c>
      <c r="B97" s="20" t="s">
        <v>304</v>
      </c>
      <c r="C97" s="18">
        <v>45716</v>
      </c>
      <c r="D97" s="18">
        <v>45716</v>
      </c>
      <c r="E97" s="21"/>
      <c r="F97" s="21"/>
      <c r="G97" s="22" t="s">
        <v>155</v>
      </c>
      <c r="H97" s="23" t="s">
        <v>17</v>
      </c>
      <c r="I97" s="24">
        <v>340000</v>
      </c>
      <c r="J97" s="25">
        <f ca="1">IF($A97&lt;=0,$I97,0)</f>
        <v>0</v>
      </c>
      <c r="K97" s="25">
        <f ca="1">IF(AND($A97&gt;0,$A97&lt;31),$I97,0)</f>
        <v>340000</v>
      </c>
      <c r="L97" s="25">
        <f ca="1">IF(AND($A97&gt;31,$A97&lt;61),$I97,0)</f>
        <v>0</v>
      </c>
      <c r="M97" s="25">
        <f ca="1">IF(AND($A97&gt;61,$A97&lt;91),$I97,0)</f>
        <v>0</v>
      </c>
      <c r="N97" s="25">
        <f ca="1">IF($A97&gt;=91,$I97,0)</f>
        <v>0</v>
      </c>
      <c r="O97" s="25">
        <f>IF(H97="RWF",I97,IF(H97="USD",I97,IF(H97="ZAR",I97*ZAR,IF(H97="GBP",I97*GBP,IF(H97="EUR",I97*EUR,0)))))</f>
        <v>340000</v>
      </c>
      <c r="P97" s="26">
        <f>IF(H97="RWF",I97/RWF,IF(H97="USD",I97,IF(H97="ZAR",I97*ZAR,IF(H97="GBP",I97*GBP,IF(H97="EUR",I97*EUR,0)))))</f>
        <v>242.85714285714286</v>
      </c>
      <c r="Q97" s="32" t="s">
        <v>307</v>
      </c>
    </row>
    <row r="98" spans="1:17" s="41" customFormat="1" x14ac:dyDescent="0.3">
      <c r="A98" s="33">
        <f ca="1">+A$1-D98</f>
        <v>59.57946365740645</v>
      </c>
      <c r="B98" s="34" t="s">
        <v>304</v>
      </c>
      <c r="C98" s="35">
        <v>45665</v>
      </c>
      <c r="D98" s="35">
        <v>45675</v>
      </c>
      <c r="E98" s="21" t="s">
        <v>16</v>
      </c>
      <c r="F98" s="36" t="s">
        <v>24</v>
      </c>
      <c r="G98" s="37" t="s">
        <v>25</v>
      </c>
      <c r="H98" s="38" t="s">
        <v>15</v>
      </c>
      <c r="I98" s="39">
        <v>270</v>
      </c>
      <c r="J98" s="25">
        <f ca="1">IF($A98&lt;=0,$I98,0)</f>
        <v>0</v>
      </c>
      <c r="K98" s="25">
        <f ca="1">IF(AND($A98&gt;0,$A98&lt;31),$I98,0)</f>
        <v>0</v>
      </c>
      <c r="L98" s="25">
        <f ca="1">IF(AND($A98&gt;31,$A98&lt;61),$I98,0)</f>
        <v>270</v>
      </c>
      <c r="M98" s="25">
        <f ca="1">IF(AND($A98&gt;61,$A98&lt;91),$I98,0)</f>
        <v>0</v>
      </c>
      <c r="N98" s="25">
        <f ca="1">IF($A98&gt;=91,$I98,0)</f>
        <v>0</v>
      </c>
      <c r="O98" s="40">
        <f>IF(H98="RWF",I98,IF(H98="USD",I98,IF(H98="ZAR",I98*ZAR,IF(H98="GBP",I98*GBP,IF(H98="EUR",I98*EUR,0)))))</f>
        <v>270</v>
      </c>
      <c r="P98" s="41">
        <f>IF(H98="RWF",I98/RWF,IF(H98="USD",I98,IF(H98="ZAR",I98*ZAR,IF(H98="GBP",I98*GBP,IF(H98="EUR",I98*EUR,0)))))</f>
        <v>270</v>
      </c>
      <c r="Q98" s="42" t="s">
        <v>306</v>
      </c>
    </row>
    <row r="99" spans="1:17" s="26" customFormat="1" x14ac:dyDescent="0.3">
      <c r="A99" s="19">
        <f ca="1">+A$1-D99</f>
        <v>54.57946365740645</v>
      </c>
      <c r="B99" s="20" t="s">
        <v>304</v>
      </c>
      <c r="C99" s="18">
        <v>45665</v>
      </c>
      <c r="D99" s="18">
        <v>45680</v>
      </c>
      <c r="E99" s="21" t="s">
        <v>16</v>
      </c>
      <c r="F99" s="21" t="s">
        <v>31</v>
      </c>
      <c r="G99" s="22" t="s">
        <v>25</v>
      </c>
      <c r="H99" s="23" t="s">
        <v>17</v>
      </c>
      <c r="I99" s="24">
        <v>4400</v>
      </c>
      <c r="J99" s="25">
        <f ca="1">IF($A99&lt;=0,$I99,0)</f>
        <v>0</v>
      </c>
      <c r="K99" s="25">
        <f ca="1">IF(AND($A99&gt;0,$A99&lt;31),$I99,0)</f>
        <v>0</v>
      </c>
      <c r="L99" s="25">
        <f ca="1">IF(AND($A99&gt;31,$A99&lt;61),$I99,0)</f>
        <v>4400</v>
      </c>
      <c r="M99" s="25">
        <f ca="1">IF(AND($A99&gt;61,$A99&lt;91),$I99,0)</f>
        <v>0</v>
      </c>
      <c r="N99" s="25">
        <f ca="1">IF($A99&gt;=91,$I99,0)</f>
        <v>0</v>
      </c>
      <c r="O99" s="25">
        <f>IF(H99="RWF",I99,IF(H99="USD",I99,IF(H99="ZAR",I99*ZAR,IF(H99="GBP",I99*GBP,IF(H99="EUR",I99*EUR,0)))))</f>
        <v>4400</v>
      </c>
      <c r="P99" s="26">
        <f>IF(H99="RWF",I99/RWF,IF(H99="USD",I99,IF(H99="ZAR",I99*ZAR,IF(H99="GBP",I99*GBP,IF(H99="EUR",I99*EUR,0)))))</f>
        <v>3.1428571428571428</v>
      </c>
      <c r="Q99" s="32" t="s">
        <v>306</v>
      </c>
    </row>
    <row r="100" spans="1:17" s="41" customFormat="1" x14ac:dyDescent="0.3">
      <c r="A100" s="33">
        <f ca="1">+A$1-D100</f>
        <v>59.57946365740645</v>
      </c>
      <c r="B100" s="34" t="s">
        <v>304</v>
      </c>
      <c r="C100" s="35">
        <v>45665</v>
      </c>
      <c r="D100" s="35">
        <v>45675</v>
      </c>
      <c r="E100" s="21" t="s">
        <v>16</v>
      </c>
      <c r="F100" s="36" t="s">
        <v>32</v>
      </c>
      <c r="G100" s="37" t="s">
        <v>25</v>
      </c>
      <c r="H100" s="38" t="s">
        <v>15</v>
      </c>
      <c r="I100" s="39">
        <v>4698</v>
      </c>
      <c r="J100" s="25">
        <f ca="1">IF($A100&lt;=0,$I100,0)</f>
        <v>0</v>
      </c>
      <c r="K100" s="25">
        <f ca="1">IF(AND($A100&gt;0,$A100&lt;31),$I100,0)</f>
        <v>0</v>
      </c>
      <c r="L100" s="25">
        <f ca="1">IF(AND($A100&gt;31,$A100&lt;61),$I100,0)</f>
        <v>4698</v>
      </c>
      <c r="M100" s="25">
        <f ca="1">IF(AND($A100&gt;61,$A100&lt;91),$I100,0)</f>
        <v>0</v>
      </c>
      <c r="N100" s="25">
        <f ca="1">IF($A100&gt;=91,$I100,0)</f>
        <v>0</v>
      </c>
      <c r="O100" s="40">
        <f>IF(H100="RWF",I100,IF(H100="USD",I100,IF(H100="ZAR",I100*ZAR,IF(H100="GBP",I100*GBP,IF(H100="EUR",I100*EUR,0)))))</f>
        <v>4698</v>
      </c>
      <c r="P100" s="41">
        <f>IF(H100="RWF",I100/RWF,IF(H100="USD",I100,IF(H100="ZAR",I100*ZAR,IF(H100="GBP",I100*GBP,IF(H100="EUR",I100*EUR,0)))))</f>
        <v>4698</v>
      </c>
      <c r="Q100" s="42" t="s">
        <v>306</v>
      </c>
    </row>
    <row r="101" spans="1:17" s="26" customFormat="1" x14ac:dyDescent="0.3">
      <c r="A101" s="19">
        <f ca="1">+A$1-D101</f>
        <v>117.57946365740645</v>
      </c>
      <c r="B101" s="20" t="s">
        <v>304</v>
      </c>
      <c r="C101" s="18">
        <v>45602</v>
      </c>
      <c r="D101" s="18">
        <v>45617</v>
      </c>
      <c r="E101" s="21" t="s">
        <v>16</v>
      </c>
      <c r="F101" s="21" t="s">
        <v>73</v>
      </c>
      <c r="G101" s="22" t="s">
        <v>25</v>
      </c>
      <c r="H101" s="23" t="s">
        <v>17</v>
      </c>
      <c r="I101" s="24">
        <v>118000</v>
      </c>
      <c r="J101" s="25">
        <f ca="1">IF($A101&lt;=0,$I101,0)</f>
        <v>0</v>
      </c>
      <c r="K101" s="25">
        <f ca="1">IF(AND($A101&gt;0,$A101&lt;31),$I101,0)</f>
        <v>0</v>
      </c>
      <c r="L101" s="25">
        <f ca="1">IF(AND($A101&gt;31,$A101&lt;61),$I101,0)</f>
        <v>0</v>
      </c>
      <c r="M101" s="25">
        <f ca="1">IF(AND($A101&gt;61,$A101&lt;91),$I101,0)</f>
        <v>0</v>
      </c>
      <c r="N101" s="25">
        <f ca="1">IF($A101&gt;=91,$I101,0)</f>
        <v>118000</v>
      </c>
      <c r="O101" s="25">
        <f>IF(H101="RWF",I101,IF(H101="USD",I101,IF(H101="ZAR",I101*ZAR,IF(H101="GBP",I101*GBP,IF(H101="EUR",I101*EUR,0)))))</f>
        <v>118000</v>
      </c>
      <c r="P101" s="26">
        <f>IF(H101="RWF",I101/RWF,IF(H101="USD",I101,IF(H101="ZAR",I101*ZAR,IF(H101="GBP",I101*GBP,IF(H101="EUR",I101*EUR,0)))))</f>
        <v>84.285714285714292</v>
      </c>
      <c r="Q101" s="32" t="s">
        <v>306</v>
      </c>
    </row>
    <row r="102" spans="1:17" s="26" customFormat="1" x14ac:dyDescent="0.3">
      <c r="A102" s="19">
        <f ca="1">+A$1-D102</f>
        <v>74.57946365740645</v>
      </c>
      <c r="B102" s="20" t="s">
        <v>304</v>
      </c>
      <c r="C102" s="18">
        <v>45645</v>
      </c>
      <c r="D102" s="18">
        <v>45660</v>
      </c>
      <c r="E102" s="21" t="s">
        <v>16</v>
      </c>
      <c r="F102" s="21" t="s">
        <v>74</v>
      </c>
      <c r="G102" s="22" t="s">
        <v>25</v>
      </c>
      <c r="H102" s="23" t="s">
        <v>17</v>
      </c>
      <c r="I102" s="24">
        <v>118000</v>
      </c>
      <c r="J102" s="25">
        <f ca="1">IF($A102&lt;=0,$I102,0)</f>
        <v>0</v>
      </c>
      <c r="K102" s="25">
        <f ca="1">IF(AND($A102&gt;0,$A102&lt;31),$I102,0)</f>
        <v>0</v>
      </c>
      <c r="L102" s="25">
        <f ca="1">IF(AND($A102&gt;31,$A102&lt;61),$I102,0)</f>
        <v>0</v>
      </c>
      <c r="M102" s="25">
        <f ca="1">IF(AND($A102&gt;61,$A102&lt;91),$I102,0)</f>
        <v>118000</v>
      </c>
      <c r="N102" s="25">
        <f ca="1">IF($A102&gt;=91,$I102,0)</f>
        <v>0</v>
      </c>
      <c r="O102" s="25">
        <f>IF(H102="RWF",I102,IF(H102="USD",I102,IF(H102="ZAR",I102*ZAR,IF(H102="GBP",I102*GBP,IF(H102="EUR",I102*EUR,0)))))</f>
        <v>118000</v>
      </c>
      <c r="P102" s="26">
        <f>IF(H102="RWF",I102/RWF,IF(H102="USD",I102,IF(H102="ZAR",I102*ZAR,IF(H102="GBP",I102*GBP,IF(H102="EUR",I102*EUR,0)))))</f>
        <v>84.285714285714292</v>
      </c>
      <c r="Q102" s="32" t="s">
        <v>306</v>
      </c>
    </row>
    <row r="103" spans="1:17" s="26" customFormat="1" x14ac:dyDescent="0.3">
      <c r="A103" s="19">
        <f ca="1">+A$1-D103</f>
        <v>62.57946365740645</v>
      </c>
      <c r="B103" s="20" t="s">
        <v>304</v>
      </c>
      <c r="C103" s="18">
        <v>45657</v>
      </c>
      <c r="D103" s="18">
        <v>45672</v>
      </c>
      <c r="E103" s="21" t="s">
        <v>16</v>
      </c>
      <c r="F103" s="21" t="s">
        <v>75</v>
      </c>
      <c r="G103" s="22" t="s">
        <v>25</v>
      </c>
      <c r="H103" s="23" t="s">
        <v>17</v>
      </c>
      <c r="I103" s="24">
        <v>118000</v>
      </c>
      <c r="J103" s="25">
        <f ca="1">IF($A103&lt;=0,$I103,0)</f>
        <v>0</v>
      </c>
      <c r="K103" s="25">
        <f ca="1">IF(AND($A103&gt;0,$A103&lt;31),$I103,0)</f>
        <v>0</v>
      </c>
      <c r="L103" s="25">
        <f ca="1">IF(AND($A103&gt;31,$A103&lt;61),$I103,0)</f>
        <v>0</v>
      </c>
      <c r="M103" s="25">
        <f ca="1">IF(AND($A103&gt;61,$A103&lt;91),$I103,0)</f>
        <v>118000</v>
      </c>
      <c r="N103" s="25">
        <f ca="1">IF($A103&gt;=91,$I103,0)</f>
        <v>0</v>
      </c>
      <c r="O103" s="25">
        <f>IF(H103="RWF",I103,IF(H103="USD",I103,IF(H103="ZAR",I103*ZAR,IF(H103="GBP",I103*GBP,IF(H103="EUR",I103*EUR,0)))))</f>
        <v>118000</v>
      </c>
      <c r="P103" s="26">
        <f>IF(H103="RWF",I103/RWF,IF(H103="USD",I103,IF(H103="ZAR",I103*ZAR,IF(H103="GBP",I103*GBP,IF(H103="EUR",I103*EUR,0)))))</f>
        <v>84.285714285714292</v>
      </c>
      <c r="Q103" s="32" t="s">
        <v>306</v>
      </c>
    </row>
    <row r="104" spans="1:17" s="26" customFormat="1" x14ac:dyDescent="0.3">
      <c r="A104" s="19">
        <f ca="1">+A$1-D104</f>
        <v>54.57946365740645</v>
      </c>
      <c r="B104" s="20" t="s">
        <v>304</v>
      </c>
      <c r="C104" s="18">
        <v>45665</v>
      </c>
      <c r="D104" s="18">
        <v>45680</v>
      </c>
      <c r="E104" s="21" t="s">
        <v>16</v>
      </c>
      <c r="F104" s="21" t="s">
        <v>76</v>
      </c>
      <c r="G104" s="22" t="s">
        <v>25</v>
      </c>
      <c r="H104" s="23" t="s">
        <v>17</v>
      </c>
      <c r="I104" s="24">
        <v>118000</v>
      </c>
      <c r="J104" s="25">
        <f ca="1">IF($A104&lt;=0,$I104,0)</f>
        <v>0</v>
      </c>
      <c r="K104" s="25">
        <f ca="1">IF(AND($A104&gt;0,$A104&lt;31),$I104,0)</f>
        <v>0</v>
      </c>
      <c r="L104" s="25">
        <f ca="1">IF(AND($A104&gt;31,$A104&lt;61),$I104,0)</f>
        <v>118000</v>
      </c>
      <c r="M104" s="25">
        <f ca="1">IF(AND($A104&gt;61,$A104&lt;91),$I104,0)</f>
        <v>0</v>
      </c>
      <c r="N104" s="25">
        <f ca="1">IF($A104&gt;=91,$I104,0)</f>
        <v>0</v>
      </c>
      <c r="O104" s="25">
        <f>IF(H104="RWF",I104,IF(H104="USD",I104,IF(H104="ZAR",I104*ZAR,IF(H104="GBP",I104*GBP,IF(H104="EUR",I104*EUR,0)))))</f>
        <v>118000</v>
      </c>
      <c r="P104" s="26">
        <f>IF(H104="RWF",I104/RWF,IF(H104="USD",I104,IF(H104="ZAR",I104*ZAR,IF(H104="GBP",I104*GBP,IF(H104="EUR",I104*EUR,0)))))</f>
        <v>84.285714285714292</v>
      </c>
      <c r="Q104" s="32" t="s">
        <v>306</v>
      </c>
    </row>
    <row r="105" spans="1:17" s="26" customFormat="1" x14ac:dyDescent="0.3">
      <c r="A105" s="19">
        <f ca="1">+A$1-D105</f>
        <v>54.57946365740645</v>
      </c>
      <c r="B105" s="20" t="s">
        <v>304</v>
      </c>
      <c r="C105" s="18">
        <v>45665</v>
      </c>
      <c r="D105" s="18">
        <v>45680</v>
      </c>
      <c r="E105" s="21" t="s">
        <v>16</v>
      </c>
      <c r="F105" s="21" t="s">
        <v>77</v>
      </c>
      <c r="G105" s="22" t="s">
        <v>25</v>
      </c>
      <c r="H105" s="23" t="s">
        <v>17</v>
      </c>
      <c r="I105" s="24">
        <v>118000</v>
      </c>
      <c r="J105" s="25">
        <f ca="1">IF($A105&lt;=0,$I105,0)</f>
        <v>0</v>
      </c>
      <c r="K105" s="25">
        <f ca="1">IF(AND($A105&gt;0,$A105&lt;31),$I105,0)</f>
        <v>0</v>
      </c>
      <c r="L105" s="25">
        <f ca="1">IF(AND($A105&gt;31,$A105&lt;61),$I105,0)</f>
        <v>118000</v>
      </c>
      <c r="M105" s="25">
        <f ca="1">IF(AND($A105&gt;61,$A105&lt;91),$I105,0)</f>
        <v>0</v>
      </c>
      <c r="N105" s="25">
        <f ca="1">IF($A105&gt;=91,$I105,0)</f>
        <v>0</v>
      </c>
      <c r="O105" s="25">
        <f>IF(H105="RWF",I105,IF(H105="USD",I105,IF(H105="ZAR",I105*ZAR,IF(H105="GBP",I105*GBP,IF(H105="EUR",I105*EUR,0)))))</f>
        <v>118000</v>
      </c>
      <c r="P105" s="26">
        <f>IF(H105="RWF",I105/RWF,IF(H105="USD",I105,IF(H105="ZAR",I105*ZAR,IF(H105="GBP",I105*GBP,IF(H105="EUR",I105*EUR,0)))))</f>
        <v>84.285714285714292</v>
      </c>
      <c r="Q105" s="32" t="s">
        <v>306</v>
      </c>
    </row>
    <row r="106" spans="1:17" s="26" customFormat="1" x14ac:dyDescent="0.3">
      <c r="A106" s="19">
        <f ca="1">+A$1-D106</f>
        <v>129.57946365740645</v>
      </c>
      <c r="B106" s="20" t="s">
        <v>304</v>
      </c>
      <c r="C106" s="18">
        <v>45590</v>
      </c>
      <c r="D106" s="18">
        <v>45605</v>
      </c>
      <c r="E106" s="21" t="s">
        <v>16</v>
      </c>
      <c r="F106" s="21" t="s">
        <v>79</v>
      </c>
      <c r="G106" s="22" t="s">
        <v>25</v>
      </c>
      <c r="H106" s="23" t="s">
        <v>17</v>
      </c>
      <c r="I106" s="24">
        <v>124716</v>
      </c>
      <c r="J106" s="25">
        <f ca="1">IF($A106&lt;=0,$I106,0)</f>
        <v>0</v>
      </c>
      <c r="K106" s="25">
        <f ca="1">IF(AND($A106&gt;0,$A106&lt;31),$I106,0)</f>
        <v>0</v>
      </c>
      <c r="L106" s="25">
        <f ca="1">IF(AND($A106&gt;31,$A106&lt;61),$I106,0)</f>
        <v>0</v>
      </c>
      <c r="M106" s="25">
        <f ca="1">IF(AND($A106&gt;61,$A106&lt;91),$I106,0)</f>
        <v>0</v>
      </c>
      <c r="N106" s="25">
        <f ca="1">IF($A106&gt;=91,$I106,0)</f>
        <v>124716</v>
      </c>
      <c r="O106" s="25">
        <f>IF(H106="RWF",I106,IF(H106="USD",I106,IF(H106="ZAR",I106*ZAR,IF(H106="GBP",I106*GBP,IF(H106="EUR",I106*EUR,0)))))</f>
        <v>124716</v>
      </c>
      <c r="P106" s="26">
        <f>IF(H106="RWF",I106/RWF,IF(H106="USD",I106,IF(H106="ZAR",I106*ZAR,IF(H106="GBP",I106*GBP,IF(H106="EUR",I106*EUR,0)))))</f>
        <v>89.082857142857137</v>
      </c>
      <c r="Q106" s="32" t="s">
        <v>306</v>
      </c>
    </row>
    <row r="107" spans="1:17" s="26" customFormat="1" x14ac:dyDescent="0.3">
      <c r="A107" s="19">
        <f ca="1">+A$1-D107</f>
        <v>41.57946365740645</v>
      </c>
      <c r="B107" s="20" t="s">
        <v>304</v>
      </c>
      <c r="C107" s="18">
        <v>45678</v>
      </c>
      <c r="D107" s="18">
        <v>45693</v>
      </c>
      <c r="E107" s="21" t="s">
        <v>16</v>
      </c>
      <c r="F107" s="21" t="s">
        <v>80</v>
      </c>
      <c r="G107" s="22" t="s">
        <v>25</v>
      </c>
      <c r="H107" s="23" t="s">
        <v>17</v>
      </c>
      <c r="I107" s="24">
        <v>124986</v>
      </c>
      <c r="J107" s="25">
        <f ca="1">IF($A107&lt;=0,$I107,0)</f>
        <v>0</v>
      </c>
      <c r="K107" s="25">
        <f ca="1">IF(AND($A107&gt;0,$A107&lt;31),$I107,0)</f>
        <v>0</v>
      </c>
      <c r="L107" s="25">
        <f ca="1">IF(AND($A107&gt;31,$A107&lt;61),$I107,0)</f>
        <v>124986</v>
      </c>
      <c r="M107" s="25">
        <f ca="1">IF(AND($A107&gt;61,$A107&lt;91),$I107,0)</f>
        <v>0</v>
      </c>
      <c r="N107" s="25">
        <f ca="1">IF($A107&gt;=91,$I107,0)</f>
        <v>0</v>
      </c>
      <c r="O107" s="25">
        <f>IF(H107="RWF",I107,IF(H107="USD",I107,IF(H107="ZAR",I107*ZAR,IF(H107="GBP",I107*GBP,IF(H107="EUR",I107*EUR,0)))))</f>
        <v>124986</v>
      </c>
      <c r="P107" s="26">
        <f>IF(H107="RWF",I107/RWF,IF(H107="USD",I107,IF(H107="ZAR",I107*ZAR,IF(H107="GBP",I107*GBP,IF(H107="EUR",I107*EUR,0)))))</f>
        <v>89.275714285714287</v>
      </c>
      <c r="Q107" s="32" t="s">
        <v>306</v>
      </c>
    </row>
    <row r="108" spans="1:17" s="26" customFormat="1" x14ac:dyDescent="0.3">
      <c r="A108" s="19">
        <f ca="1">+A$1-D108</f>
        <v>83.57946365740645</v>
      </c>
      <c r="B108" s="20" t="s">
        <v>304</v>
      </c>
      <c r="C108" s="18">
        <v>45636</v>
      </c>
      <c r="D108" s="18">
        <v>45651</v>
      </c>
      <c r="E108" s="21" t="s">
        <v>16</v>
      </c>
      <c r="F108" s="21" t="s">
        <v>114</v>
      </c>
      <c r="G108" s="22" t="s">
        <v>25</v>
      </c>
      <c r="H108" s="23" t="s">
        <v>17</v>
      </c>
      <c r="I108" s="24">
        <v>244900</v>
      </c>
      <c r="J108" s="25">
        <f ca="1">IF($A108&lt;=0,$I108,0)</f>
        <v>0</v>
      </c>
      <c r="K108" s="25">
        <f ca="1">IF(AND($A108&gt;0,$A108&lt;31),$I108,0)</f>
        <v>0</v>
      </c>
      <c r="L108" s="25">
        <f ca="1">IF(AND($A108&gt;31,$A108&lt;61),$I108,0)</f>
        <v>0</v>
      </c>
      <c r="M108" s="25">
        <f ca="1">IF(AND($A108&gt;61,$A108&lt;91),$I108,0)</f>
        <v>244900</v>
      </c>
      <c r="N108" s="25">
        <f ca="1">IF($A108&gt;=91,$I108,0)</f>
        <v>0</v>
      </c>
      <c r="O108" s="25">
        <f>IF(H108="RWF",I108,IF(H108="USD",I108,IF(H108="ZAR",I108*ZAR,IF(H108="GBP",I108*GBP,IF(H108="EUR",I108*EUR,0)))))</f>
        <v>244900</v>
      </c>
      <c r="P108" s="26">
        <f>IF(H108="RWF",I108/RWF,IF(H108="USD",I108,IF(H108="ZAR",I108*ZAR,IF(H108="GBP",I108*GBP,IF(H108="EUR",I108*EUR,0)))))</f>
        <v>174.92857142857142</v>
      </c>
      <c r="Q108" s="32" t="s">
        <v>306</v>
      </c>
    </row>
    <row r="109" spans="1:17" s="26" customFormat="1" x14ac:dyDescent="0.3">
      <c r="A109" s="19">
        <f ca="1">+A$1-D109</f>
        <v>54.57946365740645</v>
      </c>
      <c r="B109" s="20" t="s">
        <v>304</v>
      </c>
      <c r="C109" s="18">
        <v>45665</v>
      </c>
      <c r="D109" s="18">
        <v>45680</v>
      </c>
      <c r="E109" s="21" t="s">
        <v>16</v>
      </c>
      <c r="F109" s="21" t="s">
        <v>121</v>
      </c>
      <c r="G109" s="22" t="s">
        <v>25</v>
      </c>
      <c r="H109" s="23" t="s">
        <v>17</v>
      </c>
      <c r="I109" s="24">
        <v>261178</v>
      </c>
      <c r="J109" s="25">
        <f ca="1">IF($A109&lt;=0,$I109,0)</f>
        <v>0</v>
      </c>
      <c r="K109" s="25">
        <f ca="1">IF(AND($A109&gt;0,$A109&lt;31),$I109,0)</f>
        <v>0</v>
      </c>
      <c r="L109" s="25">
        <f ca="1">IF(AND($A109&gt;31,$A109&lt;61),$I109,0)</f>
        <v>261178</v>
      </c>
      <c r="M109" s="25">
        <f ca="1">IF(AND($A109&gt;61,$A109&lt;91),$I109,0)</f>
        <v>0</v>
      </c>
      <c r="N109" s="25">
        <f ca="1">IF($A109&gt;=91,$I109,0)</f>
        <v>0</v>
      </c>
      <c r="O109" s="25">
        <f>IF(H109="RWF",I109,IF(H109="USD",I109,IF(H109="ZAR",I109*ZAR,IF(H109="GBP",I109*GBP,IF(H109="EUR",I109*EUR,0)))))</f>
        <v>261178</v>
      </c>
      <c r="P109" s="26">
        <f>IF(H109="RWF",I109/RWF,IF(H109="USD",I109,IF(H109="ZAR",I109*ZAR,IF(H109="GBP",I109*GBP,IF(H109="EUR",I109*EUR,0)))))</f>
        <v>186.55571428571429</v>
      </c>
      <c r="Q109" s="32" t="s">
        <v>306</v>
      </c>
    </row>
    <row r="110" spans="1:17" s="26" customFormat="1" x14ac:dyDescent="0.3">
      <c r="A110" s="19">
        <f ca="1">+A$1-D110</f>
        <v>20.57946365740645</v>
      </c>
      <c r="B110" s="20" t="s">
        <v>304</v>
      </c>
      <c r="C110" s="18">
        <v>45699</v>
      </c>
      <c r="D110" s="18">
        <v>45714</v>
      </c>
      <c r="E110" s="21"/>
      <c r="F110" s="21" t="s">
        <v>122</v>
      </c>
      <c r="G110" s="22" t="s">
        <v>25</v>
      </c>
      <c r="H110" s="23" t="s">
        <v>17</v>
      </c>
      <c r="I110" s="24">
        <v>268680</v>
      </c>
      <c r="J110" s="25">
        <f ca="1">IF($A110&lt;=0,$I110,0)</f>
        <v>0</v>
      </c>
      <c r="K110" s="25">
        <f ca="1">IF(AND($A110&gt;0,$A110&lt;31),$I110,0)</f>
        <v>268680</v>
      </c>
      <c r="L110" s="25">
        <f ca="1">IF(AND($A110&gt;31,$A110&lt;61),$I110,0)</f>
        <v>0</v>
      </c>
      <c r="M110" s="25">
        <f ca="1">IF(AND($A110&gt;61,$A110&lt;91),$I110,0)</f>
        <v>0</v>
      </c>
      <c r="N110" s="25">
        <f ca="1">IF($A110&gt;=91,$I110,0)</f>
        <v>0</v>
      </c>
      <c r="O110" s="25">
        <f>IF(H110="RWF",I110,IF(H110="USD",I110,IF(H110="ZAR",I110*ZAR,IF(H110="GBP",I110*GBP,IF(H110="EUR",I110*EUR,0)))))</f>
        <v>268680</v>
      </c>
      <c r="P110" s="26">
        <f>IF(H110="RWF",I110/RWF,IF(H110="USD",I110,IF(H110="ZAR",I110*ZAR,IF(H110="GBP",I110*GBP,IF(H110="EUR",I110*EUR,0)))))</f>
        <v>191.91428571428571</v>
      </c>
      <c r="Q110" s="32" t="s">
        <v>306</v>
      </c>
    </row>
    <row r="111" spans="1:17" s="26" customFormat="1" x14ac:dyDescent="0.3">
      <c r="A111" s="19">
        <f ca="1">+A$1-D111</f>
        <v>54.57946365740645</v>
      </c>
      <c r="B111" s="20" t="s">
        <v>304</v>
      </c>
      <c r="C111" s="18">
        <v>45665</v>
      </c>
      <c r="D111" s="18">
        <v>45680</v>
      </c>
      <c r="E111" s="21" t="s">
        <v>16</v>
      </c>
      <c r="F111" s="21" t="s">
        <v>123</v>
      </c>
      <c r="G111" s="22" t="s">
        <v>25</v>
      </c>
      <c r="H111" s="23" t="s">
        <v>17</v>
      </c>
      <c r="I111" s="24">
        <v>268800</v>
      </c>
      <c r="J111" s="25">
        <f ca="1">IF($A111&lt;=0,$I111,0)</f>
        <v>0</v>
      </c>
      <c r="K111" s="25">
        <f ca="1">IF(AND($A111&gt;0,$A111&lt;31),$I111,0)</f>
        <v>0</v>
      </c>
      <c r="L111" s="25">
        <f ca="1">IF(AND($A111&gt;31,$A111&lt;61),$I111,0)</f>
        <v>268800</v>
      </c>
      <c r="M111" s="25">
        <f ca="1">IF(AND($A111&gt;61,$A111&lt;91),$I111,0)</f>
        <v>0</v>
      </c>
      <c r="N111" s="25">
        <f ca="1">IF($A111&gt;=91,$I111,0)</f>
        <v>0</v>
      </c>
      <c r="O111" s="25">
        <f>IF(H111="RWF",I111,IF(H111="USD",I111,IF(H111="ZAR",I111*ZAR,IF(H111="GBP",I111*GBP,IF(H111="EUR",I111*EUR,0)))))</f>
        <v>268800</v>
      </c>
      <c r="P111" s="26">
        <f>IF(H111="RWF",I111/RWF,IF(H111="USD",I111,IF(H111="ZAR",I111*ZAR,IF(H111="GBP",I111*GBP,IF(H111="EUR",I111*EUR,0)))))</f>
        <v>192</v>
      </c>
      <c r="Q111" s="32" t="s">
        <v>306</v>
      </c>
    </row>
    <row r="112" spans="1:17" s="26" customFormat="1" x14ac:dyDescent="0.3">
      <c r="A112" s="19">
        <f ca="1">+A$1-D112</f>
        <v>133.57946365740645</v>
      </c>
      <c r="B112" s="20" t="s">
        <v>304</v>
      </c>
      <c r="C112" s="18">
        <v>45586</v>
      </c>
      <c r="D112" s="18">
        <v>45601</v>
      </c>
      <c r="E112" s="21" t="s">
        <v>16</v>
      </c>
      <c r="F112" s="21" t="s">
        <v>128</v>
      </c>
      <c r="G112" s="22" t="s">
        <v>25</v>
      </c>
      <c r="H112" s="23" t="s">
        <v>17</v>
      </c>
      <c r="I112" s="24">
        <v>280539</v>
      </c>
      <c r="J112" s="25">
        <f ca="1">IF($A112&lt;=0,$I112,0)</f>
        <v>0</v>
      </c>
      <c r="K112" s="25">
        <f ca="1">IF(AND($A112&gt;0,$A112&lt;31),$I112,0)</f>
        <v>0</v>
      </c>
      <c r="L112" s="25">
        <f ca="1">IF(AND($A112&gt;31,$A112&lt;61),$I112,0)</f>
        <v>0</v>
      </c>
      <c r="M112" s="25">
        <f ca="1">IF(AND($A112&gt;61,$A112&lt;91),$I112,0)</f>
        <v>0</v>
      </c>
      <c r="N112" s="25">
        <f ca="1">IF($A112&gt;=91,$I112,0)</f>
        <v>280539</v>
      </c>
      <c r="O112" s="25">
        <f>IF(H112="RWF",I112,IF(H112="USD",I112,IF(H112="ZAR",I112*ZAR,IF(H112="GBP",I112*GBP,IF(H112="EUR",I112*EUR,0)))))</f>
        <v>280539</v>
      </c>
      <c r="P112" s="26">
        <f>IF(H112="RWF",I112/RWF,IF(H112="USD",I112,IF(H112="ZAR",I112*ZAR,IF(H112="GBP",I112*GBP,IF(H112="EUR",I112*EUR,0)))))</f>
        <v>200.38499999999999</v>
      </c>
      <c r="Q112" s="32" t="s">
        <v>306</v>
      </c>
    </row>
    <row r="113" spans="1:17" s="26" customFormat="1" x14ac:dyDescent="0.3">
      <c r="A113" s="19">
        <f ca="1">+A$1-D113</f>
        <v>96.57946365740645</v>
      </c>
      <c r="B113" s="20" t="s">
        <v>304</v>
      </c>
      <c r="C113" s="18">
        <v>45623</v>
      </c>
      <c r="D113" s="18">
        <v>45638</v>
      </c>
      <c r="E113" s="21" t="s">
        <v>16</v>
      </c>
      <c r="F113" s="21" t="s">
        <v>129</v>
      </c>
      <c r="G113" s="22" t="s">
        <v>25</v>
      </c>
      <c r="H113" s="23" t="s">
        <v>17</v>
      </c>
      <c r="I113" s="24">
        <v>280539</v>
      </c>
      <c r="J113" s="25">
        <f ca="1">IF($A113&lt;=0,$I113,0)</f>
        <v>0</v>
      </c>
      <c r="K113" s="25">
        <f ca="1">IF(AND($A113&gt;0,$A113&lt;31),$I113,0)</f>
        <v>0</v>
      </c>
      <c r="L113" s="25">
        <f ca="1">IF(AND($A113&gt;31,$A113&lt;61),$I113,0)</f>
        <v>0</v>
      </c>
      <c r="M113" s="25">
        <f ca="1">IF(AND($A113&gt;61,$A113&lt;91),$I113,0)</f>
        <v>0</v>
      </c>
      <c r="N113" s="25">
        <f ca="1">IF($A113&gt;=91,$I113,0)</f>
        <v>280539</v>
      </c>
      <c r="O113" s="25">
        <f>IF(H113="RWF",I113,IF(H113="USD",I113,IF(H113="ZAR",I113*ZAR,IF(H113="GBP",I113*GBP,IF(H113="EUR",I113*EUR,0)))))</f>
        <v>280539</v>
      </c>
      <c r="P113" s="26">
        <f>IF(H113="RWF",I113/RWF,IF(H113="USD",I113,IF(H113="ZAR",I113*ZAR,IF(H113="GBP",I113*GBP,IF(H113="EUR",I113*EUR,0)))))</f>
        <v>200.38499999999999</v>
      </c>
      <c r="Q113" s="32" t="s">
        <v>306</v>
      </c>
    </row>
    <row r="114" spans="1:17" s="26" customFormat="1" x14ac:dyDescent="0.3">
      <c r="A114" s="19">
        <f ca="1">+A$1-D114</f>
        <v>96.57946365740645</v>
      </c>
      <c r="B114" s="20" t="s">
        <v>304</v>
      </c>
      <c r="C114" s="18">
        <v>45623</v>
      </c>
      <c r="D114" s="18">
        <v>45638</v>
      </c>
      <c r="E114" s="21" t="s">
        <v>16</v>
      </c>
      <c r="F114" s="21" t="s">
        <v>130</v>
      </c>
      <c r="G114" s="22" t="s">
        <v>25</v>
      </c>
      <c r="H114" s="23" t="s">
        <v>17</v>
      </c>
      <c r="I114" s="24">
        <v>280539</v>
      </c>
      <c r="J114" s="25">
        <f ca="1">IF($A114&lt;=0,$I114,0)</f>
        <v>0</v>
      </c>
      <c r="K114" s="25">
        <f ca="1">IF(AND($A114&gt;0,$A114&lt;31),$I114,0)</f>
        <v>0</v>
      </c>
      <c r="L114" s="25">
        <f ca="1">IF(AND($A114&gt;31,$A114&lt;61),$I114,0)</f>
        <v>0</v>
      </c>
      <c r="M114" s="25">
        <f ca="1">IF(AND($A114&gt;61,$A114&lt;91),$I114,0)</f>
        <v>0</v>
      </c>
      <c r="N114" s="25">
        <f ca="1">IF($A114&gt;=91,$I114,0)</f>
        <v>280539</v>
      </c>
      <c r="O114" s="25">
        <f>IF(H114="RWF",I114,IF(H114="USD",I114,IF(H114="ZAR",I114*ZAR,IF(H114="GBP",I114*GBP,IF(H114="EUR",I114*EUR,0)))))</f>
        <v>280539</v>
      </c>
      <c r="P114" s="26">
        <f>IF(H114="RWF",I114/RWF,IF(H114="USD",I114,IF(H114="ZAR",I114*ZAR,IF(H114="GBP",I114*GBP,IF(H114="EUR",I114*EUR,0)))))</f>
        <v>200.38499999999999</v>
      </c>
      <c r="Q114" s="32" t="s">
        <v>306</v>
      </c>
    </row>
    <row r="115" spans="1:17" s="26" customFormat="1" x14ac:dyDescent="0.3">
      <c r="A115" s="19">
        <f ca="1">+A$1-D115</f>
        <v>79.57946365740645</v>
      </c>
      <c r="B115" s="20" t="s">
        <v>304</v>
      </c>
      <c r="C115" s="18">
        <v>45640</v>
      </c>
      <c r="D115" s="18">
        <v>45655</v>
      </c>
      <c r="E115" s="21" t="s">
        <v>16</v>
      </c>
      <c r="F115" s="21" t="s">
        <v>131</v>
      </c>
      <c r="G115" s="22" t="s">
        <v>25</v>
      </c>
      <c r="H115" s="23" t="s">
        <v>17</v>
      </c>
      <c r="I115" s="24">
        <v>280539</v>
      </c>
      <c r="J115" s="25">
        <f ca="1">IF($A115&lt;=0,$I115,0)</f>
        <v>0</v>
      </c>
      <c r="K115" s="25">
        <f ca="1">IF(AND($A115&gt;0,$A115&lt;31),$I115,0)</f>
        <v>0</v>
      </c>
      <c r="L115" s="25">
        <f ca="1">IF(AND($A115&gt;31,$A115&lt;61),$I115,0)</f>
        <v>0</v>
      </c>
      <c r="M115" s="25">
        <f ca="1">IF(AND($A115&gt;61,$A115&lt;91),$I115,0)</f>
        <v>280539</v>
      </c>
      <c r="N115" s="25">
        <f ca="1">IF($A115&gt;=91,$I115,0)</f>
        <v>0</v>
      </c>
      <c r="O115" s="25">
        <f>IF(H115="RWF",I115,IF(H115="USD",I115,IF(H115="ZAR",I115*ZAR,IF(H115="GBP",I115*GBP,IF(H115="EUR",I115*EUR,0)))))</f>
        <v>280539</v>
      </c>
      <c r="P115" s="26">
        <f>IF(H115="RWF",I115/RWF,IF(H115="USD",I115,IF(H115="ZAR",I115*ZAR,IF(H115="GBP",I115*GBP,IF(H115="EUR",I115*EUR,0)))))</f>
        <v>200.38499999999999</v>
      </c>
      <c r="Q115" s="32" t="s">
        <v>306</v>
      </c>
    </row>
    <row r="116" spans="1:17" s="26" customFormat="1" x14ac:dyDescent="0.3">
      <c r="A116" s="19">
        <f ca="1">+A$1-D116</f>
        <v>54.57946365740645</v>
      </c>
      <c r="B116" s="20" t="s">
        <v>304</v>
      </c>
      <c r="C116" s="18">
        <v>45665</v>
      </c>
      <c r="D116" s="18">
        <v>45680</v>
      </c>
      <c r="E116" s="21" t="s">
        <v>16</v>
      </c>
      <c r="F116" s="21" t="s">
        <v>132</v>
      </c>
      <c r="G116" s="22" t="s">
        <v>25</v>
      </c>
      <c r="H116" s="23" t="s">
        <v>17</v>
      </c>
      <c r="I116" s="24">
        <v>280539</v>
      </c>
      <c r="J116" s="25">
        <f ca="1">IF($A116&lt;=0,$I116,0)</f>
        <v>0</v>
      </c>
      <c r="K116" s="25">
        <f ca="1">IF(AND($A116&gt;0,$A116&lt;31),$I116,0)</f>
        <v>0</v>
      </c>
      <c r="L116" s="25">
        <f ca="1">IF(AND($A116&gt;31,$A116&lt;61),$I116,0)</f>
        <v>280539</v>
      </c>
      <c r="M116" s="25">
        <f ca="1">IF(AND($A116&gt;61,$A116&lt;91),$I116,0)</f>
        <v>0</v>
      </c>
      <c r="N116" s="25">
        <f ca="1">IF($A116&gt;=91,$I116,0)</f>
        <v>0</v>
      </c>
      <c r="O116" s="25">
        <f>IF(H116="RWF",I116,IF(H116="USD",I116,IF(H116="ZAR",I116*ZAR,IF(H116="GBP",I116*GBP,IF(H116="EUR",I116*EUR,0)))))</f>
        <v>280539</v>
      </c>
      <c r="P116" s="26">
        <f>IF(H116="RWF",I116/RWF,IF(H116="USD",I116,IF(H116="ZAR",I116*ZAR,IF(H116="GBP",I116*GBP,IF(H116="EUR",I116*EUR,0)))))</f>
        <v>200.38499999999999</v>
      </c>
      <c r="Q116" s="32" t="s">
        <v>306</v>
      </c>
    </row>
    <row r="117" spans="1:17" s="26" customFormat="1" x14ac:dyDescent="0.3">
      <c r="A117" s="19">
        <f ca="1">+A$1-D117</f>
        <v>133.57946365740645</v>
      </c>
      <c r="B117" s="20" t="s">
        <v>304</v>
      </c>
      <c r="C117" s="18">
        <v>45586</v>
      </c>
      <c r="D117" s="18">
        <v>45601</v>
      </c>
      <c r="E117" s="21" t="s">
        <v>16</v>
      </c>
      <c r="F117" s="21" t="s">
        <v>133</v>
      </c>
      <c r="G117" s="22" t="s">
        <v>25</v>
      </c>
      <c r="H117" s="23" t="s">
        <v>17</v>
      </c>
      <c r="I117" s="24">
        <v>281800</v>
      </c>
      <c r="J117" s="25">
        <f ca="1">IF($A117&lt;=0,$I117,0)</f>
        <v>0</v>
      </c>
      <c r="K117" s="25">
        <f ca="1">IF(AND($A117&gt;0,$A117&lt;31),$I117,0)</f>
        <v>0</v>
      </c>
      <c r="L117" s="25">
        <f ca="1">IF(AND($A117&gt;31,$A117&lt;61),$I117,0)</f>
        <v>0</v>
      </c>
      <c r="M117" s="25">
        <f ca="1">IF(AND($A117&gt;61,$A117&lt;91),$I117,0)</f>
        <v>0</v>
      </c>
      <c r="N117" s="25">
        <f ca="1">IF($A117&gt;=91,$I117,0)</f>
        <v>281800</v>
      </c>
      <c r="O117" s="25">
        <f>IF(H117="RWF",I117,IF(H117="USD",I117,IF(H117="ZAR",I117*ZAR,IF(H117="GBP",I117*GBP,IF(H117="EUR",I117*EUR,0)))))</f>
        <v>281800</v>
      </c>
      <c r="P117" s="26">
        <f>IF(H117="RWF",I117/RWF,IF(H117="USD",I117,IF(H117="ZAR",I117*ZAR,IF(H117="GBP",I117*GBP,IF(H117="EUR",I117*EUR,0)))))</f>
        <v>201.28571428571428</v>
      </c>
      <c r="Q117" s="32" t="s">
        <v>306</v>
      </c>
    </row>
    <row r="118" spans="1:17" s="26" customFormat="1" x14ac:dyDescent="0.3">
      <c r="A118" s="19">
        <f ca="1">+A$1-D118</f>
        <v>11.57946365740645</v>
      </c>
      <c r="B118" s="20" t="s">
        <v>304</v>
      </c>
      <c r="C118" s="18">
        <v>45708</v>
      </c>
      <c r="D118" s="18">
        <v>45723</v>
      </c>
      <c r="E118" s="21"/>
      <c r="F118" s="21" t="s">
        <v>138</v>
      </c>
      <c r="G118" s="22" t="s">
        <v>25</v>
      </c>
      <c r="H118" s="23" t="s">
        <v>17</v>
      </c>
      <c r="I118" s="24">
        <v>292389</v>
      </c>
      <c r="J118" s="25">
        <f ca="1">IF($A118&lt;=0,$I118,0)</f>
        <v>0</v>
      </c>
      <c r="K118" s="25">
        <f ca="1">IF(AND($A118&gt;0,$A118&lt;31),$I118,0)</f>
        <v>292389</v>
      </c>
      <c r="L118" s="25">
        <f ca="1">IF(AND($A118&gt;31,$A118&lt;61),$I118,0)</f>
        <v>0</v>
      </c>
      <c r="M118" s="25">
        <f ca="1">IF(AND($A118&gt;61,$A118&lt;91),$I118,0)</f>
        <v>0</v>
      </c>
      <c r="N118" s="25">
        <f ca="1">IF($A118&gt;=91,$I118,0)</f>
        <v>0</v>
      </c>
      <c r="O118" s="25">
        <f>IF(H118="RWF",I118,IF(H118="USD",I118,IF(H118="ZAR",I118*ZAR,IF(H118="GBP",I118*GBP,IF(H118="EUR",I118*EUR,0)))))</f>
        <v>292389</v>
      </c>
      <c r="P118" s="26">
        <f>IF(H118="RWF",I118/RWF,IF(H118="USD",I118,IF(H118="ZAR",I118*ZAR,IF(H118="GBP",I118*GBP,IF(H118="EUR",I118*EUR,0)))))</f>
        <v>208.84928571428571</v>
      </c>
      <c r="Q118" s="32" t="s">
        <v>306</v>
      </c>
    </row>
    <row r="119" spans="1:17" s="26" customFormat="1" x14ac:dyDescent="0.3">
      <c r="A119" s="19">
        <f ca="1">+A$1-D119</f>
        <v>38.57946365740645</v>
      </c>
      <c r="B119" s="20" t="s">
        <v>304</v>
      </c>
      <c r="C119" s="18">
        <v>45681</v>
      </c>
      <c r="D119" s="18">
        <v>45696</v>
      </c>
      <c r="E119" s="21" t="s">
        <v>16</v>
      </c>
      <c r="F119" s="21" t="s">
        <v>139</v>
      </c>
      <c r="G119" s="22" t="s">
        <v>25</v>
      </c>
      <c r="H119" s="23" t="s">
        <v>17</v>
      </c>
      <c r="I119" s="24">
        <v>292398</v>
      </c>
      <c r="J119" s="25">
        <f ca="1">IF($A119&lt;=0,$I119,0)</f>
        <v>0</v>
      </c>
      <c r="K119" s="25">
        <f ca="1">IF(AND($A119&gt;0,$A119&lt;31),$I119,0)</f>
        <v>0</v>
      </c>
      <c r="L119" s="25">
        <f ca="1">IF(AND($A119&gt;31,$A119&lt;61),$I119,0)</f>
        <v>292398</v>
      </c>
      <c r="M119" s="25">
        <f ca="1">IF(AND($A119&gt;61,$A119&lt;91),$I119,0)</f>
        <v>0</v>
      </c>
      <c r="N119" s="25">
        <f ca="1">IF($A119&gt;=91,$I119,0)</f>
        <v>0</v>
      </c>
      <c r="O119" s="25">
        <f>IF(H119="RWF",I119,IF(H119="USD",I119,IF(H119="ZAR",I119*ZAR,IF(H119="GBP",I119*GBP,IF(H119="EUR",I119*EUR,0)))))</f>
        <v>292398</v>
      </c>
      <c r="P119" s="26">
        <f>IF(H119="RWF",I119/RWF,IF(H119="USD",I119,IF(H119="ZAR",I119*ZAR,IF(H119="GBP",I119*GBP,IF(H119="EUR",I119*EUR,0)))))</f>
        <v>208.8557142857143</v>
      </c>
      <c r="Q119" s="32" t="s">
        <v>306</v>
      </c>
    </row>
    <row r="120" spans="1:17" s="26" customFormat="1" x14ac:dyDescent="0.3">
      <c r="A120" s="19">
        <f ca="1">+A$1-D120</f>
        <v>143.57946365740645</v>
      </c>
      <c r="B120" s="20" t="s">
        <v>304</v>
      </c>
      <c r="C120" s="18">
        <v>45576</v>
      </c>
      <c r="D120" s="18">
        <v>45591</v>
      </c>
      <c r="E120" s="21" t="s">
        <v>16</v>
      </c>
      <c r="F120" s="21" t="s">
        <v>140</v>
      </c>
      <c r="G120" s="22" t="s">
        <v>25</v>
      </c>
      <c r="H120" s="23" t="s">
        <v>17</v>
      </c>
      <c r="I120" s="24">
        <v>304257</v>
      </c>
      <c r="J120" s="25">
        <f ca="1">IF($A120&lt;=0,$I120,0)</f>
        <v>0</v>
      </c>
      <c r="K120" s="25">
        <f ca="1">IF(AND($A120&gt;0,$A120&lt;31),$I120,0)</f>
        <v>0</v>
      </c>
      <c r="L120" s="25">
        <f ca="1">IF(AND($A120&gt;31,$A120&lt;61),$I120,0)</f>
        <v>0</v>
      </c>
      <c r="M120" s="25">
        <f ca="1">IF(AND($A120&gt;61,$A120&lt;91),$I120,0)</f>
        <v>0</v>
      </c>
      <c r="N120" s="25">
        <f ca="1">IF($A120&gt;=91,$I120,0)</f>
        <v>304257</v>
      </c>
      <c r="O120" s="25">
        <f>IF(H120="RWF",I120,IF(H120="USD",I120,IF(H120="ZAR",I120*ZAR,IF(H120="GBP",I120*GBP,IF(H120="EUR",I120*EUR,0)))))</f>
        <v>304257</v>
      </c>
      <c r="P120" s="26">
        <f>IF(H120="RWF",I120/RWF,IF(H120="USD",I120,IF(H120="ZAR",I120*ZAR,IF(H120="GBP",I120*GBP,IF(H120="EUR",I120*EUR,0)))))</f>
        <v>217.32642857142858</v>
      </c>
      <c r="Q120" s="32" t="s">
        <v>306</v>
      </c>
    </row>
    <row r="121" spans="1:17" s="26" customFormat="1" x14ac:dyDescent="0.3">
      <c r="A121" s="19">
        <f ca="1">+A$1-D121</f>
        <v>96.57946365740645</v>
      </c>
      <c r="B121" s="20" t="s">
        <v>304</v>
      </c>
      <c r="C121" s="18">
        <v>45623</v>
      </c>
      <c r="D121" s="18">
        <v>45638</v>
      </c>
      <c r="E121" s="21" t="s">
        <v>16</v>
      </c>
      <c r="F121" s="21" t="s">
        <v>141</v>
      </c>
      <c r="G121" s="22" t="s">
        <v>25</v>
      </c>
      <c r="H121" s="23" t="s">
        <v>17</v>
      </c>
      <c r="I121" s="24">
        <v>306257</v>
      </c>
      <c r="J121" s="25">
        <f ca="1">IF($A121&lt;=0,$I121,0)</f>
        <v>0</v>
      </c>
      <c r="K121" s="25">
        <f ca="1">IF(AND($A121&gt;0,$A121&lt;31),$I121,0)</f>
        <v>0</v>
      </c>
      <c r="L121" s="25">
        <f ca="1">IF(AND($A121&gt;31,$A121&lt;61),$I121,0)</f>
        <v>0</v>
      </c>
      <c r="M121" s="25">
        <f ca="1">IF(AND($A121&gt;61,$A121&lt;91),$I121,0)</f>
        <v>0</v>
      </c>
      <c r="N121" s="25">
        <f ca="1">IF($A121&gt;=91,$I121,0)</f>
        <v>306257</v>
      </c>
      <c r="O121" s="25">
        <f>IF(H121="RWF",I121,IF(H121="USD",I121,IF(H121="ZAR",I121*ZAR,IF(H121="GBP",I121*GBP,IF(H121="EUR",I121*EUR,0)))))</f>
        <v>306257</v>
      </c>
      <c r="P121" s="26">
        <f>IF(H121="RWF",I121/RWF,IF(H121="USD",I121,IF(H121="ZAR",I121*ZAR,IF(H121="GBP",I121*GBP,IF(H121="EUR",I121*EUR,0)))))</f>
        <v>218.755</v>
      </c>
      <c r="Q121" s="32" t="s">
        <v>306</v>
      </c>
    </row>
    <row r="122" spans="1:17" s="26" customFormat="1" x14ac:dyDescent="0.3">
      <c r="A122" s="19">
        <f ca="1">+A$1-D122</f>
        <v>54.57946365740645</v>
      </c>
      <c r="B122" s="20" t="s">
        <v>304</v>
      </c>
      <c r="C122" s="18">
        <v>45665</v>
      </c>
      <c r="D122" s="18">
        <v>45680</v>
      </c>
      <c r="E122" s="21" t="s">
        <v>16</v>
      </c>
      <c r="F122" s="21" t="s">
        <v>142</v>
      </c>
      <c r="G122" s="22" t="s">
        <v>25</v>
      </c>
      <c r="H122" s="23" t="s">
        <v>17</v>
      </c>
      <c r="I122" s="24">
        <v>307357</v>
      </c>
      <c r="J122" s="25">
        <f ca="1">IF($A122&lt;=0,$I122,0)</f>
        <v>0</v>
      </c>
      <c r="K122" s="25">
        <f ca="1">IF(AND($A122&gt;0,$A122&lt;31),$I122,0)</f>
        <v>0</v>
      </c>
      <c r="L122" s="25">
        <f ca="1">IF(AND($A122&gt;31,$A122&lt;61),$I122,0)</f>
        <v>307357</v>
      </c>
      <c r="M122" s="25">
        <f ca="1">IF(AND($A122&gt;61,$A122&lt;91),$I122,0)</f>
        <v>0</v>
      </c>
      <c r="N122" s="25">
        <f ca="1">IF($A122&gt;=91,$I122,0)</f>
        <v>0</v>
      </c>
      <c r="O122" s="25">
        <f>IF(H122="RWF",I122,IF(H122="USD",I122,IF(H122="ZAR",I122*ZAR,IF(H122="GBP",I122*GBP,IF(H122="EUR",I122*EUR,0)))))</f>
        <v>307357</v>
      </c>
      <c r="P122" s="26">
        <f>IF(H122="RWF",I122/RWF,IF(H122="USD",I122,IF(H122="ZAR",I122*ZAR,IF(H122="GBP",I122*GBP,IF(H122="EUR",I122*EUR,0)))))</f>
        <v>219.54071428571427</v>
      </c>
      <c r="Q122" s="32" t="s">
        <v>306</v>
      </c>
    </row>
    <row r="123" spans="1:17" s="26" customFormat="1" x14ac:dyDescent="0.3">
      <c r="A123" s="19">
        <f ca="1">+A$1-D123</f>
        <v>103.57946365740645</v>
      </c>
      <c r="B123" s="20" t="s">
        <v>304</v>
      </c>
      <c r="C123" s="18">
        <v>45616</v>
      </c>
      <c r="D123" s="18">
        <v>45631</v>
      </c>
      <c r="E123" s="21" t="s">
        <v>16</v>
      </c>
      <c r="F123" s="21" t="s">
        <v>143</v>
      </c>
      <c r="G123" s="22" t="s">
        <v>25</v>
      </c>
      <c r="H123" s="23" t="s">
        <v>17</v>
      </c>
      <c r="I123" s="24">
        <v>311500</v>
      </c>
      <c r="J123" s="25">
        <f ca="1">IF($A123&lt;=0,$I123,0)</f>
        <v>0</v>
      </c>
      <c r="K123" s="25">
        <f ca="1">IF(AND($A123&gt;0,$A123&lt;31),$I123,0)</f>
        <v>0</v>
      </c>
      <c r="L123" s="25">
        <f ca="1">IF(AND($A123&gt;31,$A123&lt;61),$I123,0)</f>
        <v>0</v>
      </c>
      <c r="M123" s="25">
        <f ca="1">IF(AND($A123&gt;61,$A123&lt;91),$I123,0)</f>
        <v>0</v>
      </c>
      <c r="N123" s="25">
        <f ca="1">IF($A123&gt;=91,$I123,0)</f>
        <v>311500</v>
      </c>
      <c r="O123" s="25">
        <f>IF(H123="RWF",I123,IF(H123="USD",I123,IF(H123="ZAR",I123*ZAR,IF(H123="GBP",I123*GBP,IF(H123="EUR",I123*EUR,0)))))</f>
        <v>311500</v>
      </c>
      <c r="P123" s="26">
        <f>IF(H123="RWF",I123/RWF,IF(H123="USD",I123,IF(H123="ZAR",I123*ZAR,IF(H123="GBP",I123*GBP,IF(H123="EUR",I123*EUR,0)))))</f>
        <v>222.5</v>
      </c>
      <c r="Q123" s="32" t="s">
        <v>306</v>
      </c>
    </row>
    <row r="124" spans="1:17" s="26" customFormat="1" x14ac:dyDescent="0.3">
      <c r="A124" s="19">
        <f ca="1">+A$1-D124</f>
        <v>129.57946365740645</v>
      </c>
      <c r="B124" s="20" t="s">
        <v>304</v>
      </c>
      <c r="C124" s="18">
        <v>45590</v>
      </c>
      <c r="D124" s="18">
        <v>45605</v>
      </c>
      <c r="E124" s="21" t="s">
        <v>16</v>
      </c>
      <c r="F124" s="21" t="s">
        <v>148</v>
      </c>
      <c r="G124" s="22" t="s">
        <v>25</v>
      </c>
      <c r="H124" s="23" t="s">
        <v>17</v>
      </c>
      <c r="I124" s="24">
        <v>325601</v>
      </c>
      <c r="J124" s="25">
        <f ca="1">IF($A124&lt;=0,$I124,0)</f>
        <v>0</v>
      </c>
      <c r="K124" s="25">
        <f ca="1">IF(AND($A124&gt;0,$A124&lt;31),$I124,0)</f>
        <v>0</v>
      </c>
      <c r="L124" s="25">
        <f ca="1">IF(AND($A124&gt;31,$A124&lt;61),$I124,0)</f>
        <v>0</v>
      </c>
      <c r="M124" s="25">
        <f ca="1">IF(AND($A124&gt;61,$A124&lt;91),$I124,0)</f>
        <v>0</v>
      </c>
      <c r="N124" s="25">
        <f ca="1">IF($A124&gt;=91,$I124,0)</f>
        <v>325601</v>
      </c>
      <c r="O124" s="25">
        <f>IF(H124="RWF",I124,IF(H124="USD",I124,IF(H124="ZAR",I124*ZAR,IF(H124="GBP",I124*GBP,IF(H124="EUR",I124*EUR,0)))))</f>
        <v>325601</v>
      </c>
      <c r="P124" s="26">
        <f>IF(H124="RWF",I124/RWF,IF(H124="USD",I124,IF(H124="ZAR",I124*ZAR,IF(H124="GBP",I124*GBP,IF(H124="EUR",I124*EUR,0)))))</f>
        <v>232.57214285714286</v>
      </c>
      <c r="Q124" s="32" t="s">
        <v>306</v>
      </c>
    </row>
    <row r="125" spans="1:17" s="26" customFormat="1" x14ac:dyDescent="0.3">
      <c r="A125" s="19">
        <f ca="1">+A$1-D125</f>
        <v>54.57946365740645</v>
      </c>
      <c r="B125" s="20" t="s">
        <v>304</v>
      </c>
      <c r="C125" s="18">
        <v>45665</v>
      </c>
      <c r="D125" s="18">
        <v>45680</v>
      </c>
      <c r="E125" s="21" t="s">
        <v>16</v>
      </c>
      <c r="F125" s="21" t="s">
        <v>149</v>
      </c>
      <c r="G125" s="22" t="s">
        <v>25</v>
      </c>
      <c r="H125" s="23" t="s">
        <v>17</v>
      </c>
      <c r="I125" s="24">
        <v>328075</v>
      </c>
      <c r="J125" s="25">
        <f ca="1">IF($A125&lt;=0,$I125,0)</f>
        <v>0</v>
      </c>
      <c r="K125" s="25">
        <f ca="1">IF(AND($A125&gt;0,$A125&lt;31),$I125,0)</f>
        <v>0</v>
      </c>
      <c r="L125" s="25">
        <f ca="1">IF(AND($A125&gt;31,$A125&lt;61),$I125,0)</f>
        <v>328075</v>
      </c>
      <c r="M125" s="25">
        <f ca="1">IF(AND($A125&gt;61,$A125&lt;91),$I125,0)</f>
        <v>0</v>
      </c>
      <c r="N125" s="25">
        <f ca="1">IF($A125&gt;=91,$I125,0)</f>
        <v>0</v>
      </c>
      <c r="O125" s="25">
        <f>IF(H125="RWF",I125,IF(H125="USD",I125,IF(H125="ZAR",I125*ZAR,IF(H125="GBP",I125*GBP,IF(H125="EUR",I125*EUR,0)))))</f>
        <v>328075</v>
      </c>
      <c r="P125" s="26">
        <f>IF(H125="RWF",I125/RWF,IF(H125="USD",I125,IF(H125="ZAR",I125*ZAR,IF(H125="GBP",I125*GBP,IF(H125="EUR",I125*EUR,0)))))</f>
        <v>234.33928571428572</v>
      </c>
      <c r="Q125" s="32" t="s">
        <v>306</v>
      </c>
    </row>
    <row r="126" spans="1:17" s="26" customFormat="1" x14ac:dyDescent="0.3">
      <c r="A126" s="19">
        <f ca="1">+A$1-D126</f>
        <v>83.57946365740645</v>
      </c>
      <c r="B126" s="20" t="s">
        <v>304</v>
      </c>
      <c r="C126" s="18">
        <v>45636</v>
      </c>
      <c r="D126" s="18">
        <v>45651</v>
      </c>
      <c r="E126" s="21" t="s">
        <v>16</v>
      </c>
      <c r="F126" s="21" t="s">
        <v>150</v>
      </c>
      <c r="G126" s="22" t="s">
        <v>25</v>
      </c>
      <c r="H126" s="23" t="s">
        <v>17</v>
      </c>
      <c r="I126" s="24">
        <v>331075</v>
      </c>
      <c r="J126" s="25">
        <f ca="1">IF($A126&lt;=0,$I126,0)</f>
        <v>0</v>
      </c>
      <c r="K126" s="25">
        <f ca="1">IF(AND($A126&gt;0,$A126&lt;31),$I126,0)</f>
        <v>0</v>
      </c>
      <c r="L126" s="25">
        <f ca="1">IF(AND($A126&gt;31,$A126&lt;61),$I126,0)</f>
        <v>0</v>
      </c>
      <c r="M126" s="25">
        <f ca="1">IF(AND($A126&gt;61,$A126&lt;91),$I126,0)</f>
        <v>331075</v>
      </c>
      <c r="N126" s="25">
        <f ca="1">IF($A126&gt;=91,$I126,0)</f>
        <v>0</v>
      </c>
      <c r="O126" s="25">
        <f>IF(H126="RWF",I126,IF(H126="USD",I126,IF(H126="ZAR",I126*ZAR,IF(H126="GBP",I126*GBP,IF(H126="EUR",I126*EUR,0)))))</f>
        <v>331075</v>
      </c>
      <c r="P126" s="26">
        <f>IF(H126="RWF",I126/RWF,IF(H126="USD",I126,IF(H126="ZAR",I126*ZAR,IF(H126="GBP",I126*GBP,IF(H126="EUR",I126*EUR,0)))))</f>
        <v>236.48214285714286</v>
      </c>
      <c r="Q126" s="32" t="s">
        <v>306</v>
      </c>
    </row>
    <row r="127" spans="1:17" s="26" customFormat="1" x14ac:dyDescent="0.3">
      <c r="A127" s="19">
        <f ca="1">+A$1-D127</f>
        <v>129.57946365740645</v>
      </c>
      <c r="B127" s="20" t="s">
        <v>304</v>
      </c>
      <c r="C127" s="18">
        <v>45590</v>
      </c>
      <c r="D127" s="18">
        <v>45605</v>
      </c>
      <c r="E127" s="21" t="s">
        <v>16</v>
      </c>
      <c r="F127" s="21" t="s">
        <v>151</v>
      </c>
      <c r="G127" s="22" t="s">
        <v>25</v>
      </c>
      <c r="H127" s="23" t="s">
        <v>17</v>
      </c>
      <c r="I127" s="24">
        <v>336264</v>
      </c>
      <c r="J127" s="25">
        <f ca="1">IF($A127&lt;=0,$I127,0)</f>
        <v>0</v>
      </c>
      <c r="K127" s="25">
        <f ca="1">IF(AND($A127&gt;0,$A127&lt;31),$I127,0)</f>
        <v>0</v>
      </c>
      <c r="L127" s="25">
        <f ca="1">IF(AND($A127&gt;31,$A127&lt;61),$I127,0)</f>
        <v>0</v>
      </c>
      <c r="M127" s="25">
        <f ca="1">IF(AND($A127&gt;61,$A127&lt;91),$I127,0)</f>
        <v>0</v>
      </c>
      <c r="N127" s="25">
        <f ca="1">IF($A127&gt;=91,$I127,0)</f>
        <v>336264</v>
      </c>
      <c r="O127" s="25">
        <f>IF(H127="RWF",I127,IF(H127="USD",I127,IF(H127="ZAR",I127*ZAR,IF(H127="GBP",I127*GBP,IF(H127="EUR",I127*EUR,0)))))</f>
        <v>336264</v>
      </c>
      <c r="P127" s="26">
        <f>IF(H127="RWF",I127/RWF,IF(H127="USD",I127,IF(H127="ZAR",I127*ZAR,IF(H127="GBP",I127*GBP,IF(H127="EUR",I127*EUR,0)))))</f>
        <v>240.18857142857144</v>
      </c>
      <c r="Q127" s="32" t="s">
        <v>306</v>
      </c>
    </row>
    <row r="128" spans="1:17" s="26" customFormat="1" x14ac:dyDescent="0.3">
      <c r="A128" s="19">
        <f ca="1">+A$1-D128</f>
        <v>54.57946365740645</v>
      </c>
      <c r="B128" s="20" t="s">
        <v>304</v>
      </c>
      <c r="C128" s="18">
        <v>45665</v>
      </c>
      <c r="D128" s="18">
        <v>45680</v>
      </c>
      <c r="E128" s="21" t="s">
        <v>16</v>
      </c>
      <c r="F128" s="21" t="s">
        <v>161</v>
      </c>
      <c r="G128" s="22" t="s">
        <v>25</v>
      </c>
      <c r="H128" s="23" t="s">
        <v>17</v>
      </c>
      <c r="I128" s="24">
        <v>351693</v>
      </c>
      <c r="J128" s="25">
        <f ca="1">IF($A128&lt;=0,$I128,0)</f>
        <v>0</v>
      </c>
      <c r="K128" s="25">
        <f ca="1">IF(AND($A128&gt;0,$A128&lt;31),$I128,0)</f>
        <v>0</v>
      </c>
      <c r="L128" s="25">
        <f ca="1">IF(AND($A128&gt;31,$A128&lt;61),$I128,0)</f>
        <v>351693</v>
      </c>
      <c r="M128" s="25">
        <f ca="1">IF(AND($A128&gt;61,$A128&lt;91),$I128,0)</f>
        <v>0</v>
      </c>
      <c r="N128" s="25">
        <f ca="1">IF($A128&gt;=91,$I128,0)</f>
        <v>0</v>
      </c>
      <c r="O128" s="25">
        <f>IF(H128="RWF",I128,IF(H128="USD",I128,IF(H128="ZAR",I128*ZAR,IF(H128="GBP",I128*GBP,IF(H128="EUR",I128*EUR,0)))))</f>
        <v>351693</v>
      </c>
      <c r="P128" s="26">
        <f>IF(H128="RWF",I128/RWF,IF(H128="USD",I128,IF(H128="ZAR",I128*ZAR,IF(H128="GBP",I128*GBP,IF(H128="EUR",I128*EUR,0)))))</f>
        <v>251.20928571428573</v>
      </c>
      <c r="Q128" s="32" t="s">
        <v>306</v>
      </c>
    </row>
    <row r="129" spans="1:17" s="26" customFormat="1" x14ac:dyDescent="0.3">
      <c r="A129" s="19">
        <f ca="1">+A$1-D129</f>
        <v>96.57946365740645</v>
      </c>
      <c r="B129" s="20" t="s">
        <v>304</v>
      </c>
      <c r="C129" s="18">
        <v>45623</v>
      </c>
      <c r="D129" s="18">
        <v>45638</v>
      </c>
      <c r="E129" s="21" t="s">
        <v>16</v>
      </c>
      <c r="F129" s="21" t="s">
        <v>163</v>
      </c>
      <c r="G129" s="22" t="s">
        <v>25</v>
      </c>
      <c r="H129" s="23" t="s">
        <v>17</v>
      </c>
      <c r="I129" s="24">
        <v>358900</v>
      </c>
      <c r="J129" s="25">
        <f ca="1">IF($A129&lt;=0,$I129,0)</f>
        <v>0</v>
      </c>
      <c r="K129" s="25">
        <f ca="1">IF(AND($A129&gt;0,$A129&lt;31),$I129,0)</f>
        <v>0</v>
      </c>
      <c r="L129" s="25">
        <f ca="1">IF(AND($A129&gt;31,$A129&lt;61),$I129,0)</f>
        <v>0</v>
      </c>
      <c r="M129" s="25">
        <f ca="1">IF(AND($A129&gt;61,$A129&lt;91),$I129,0)</f>
        <v>0</v>
      </c>
      <c r="N129" s="25">
        <f ca="1">IF($A129&gt;=91,$I129,0)</f>
        <v>358900</v>
      </c>
      <c r="O129" s="25">
        <f>IF(H129="RWF",I129,IF(H129="USD",I129,IF(H129="ZAR",I129*ZAR,IF(H129="GBP",I129*GBP,IF(H129="EUR",I129*EUR,0)))))</f>
        <v>358900</v>
      </c>
      <c r="P129" s="26">
        <f>IF(H129="RWF",I129/RWF,IF(H129="USD",I129,IF(H129="ZAR",I129*ZAR,IF(H129="GBP",I129*GBP,IF(H129="EUR",I129*EUR,0)))))</f>
        <v>256.35714285714283</v>
      </c>
      <c r="Q129" s="32" t="s">
        <v>306</v>
      </c>
    </row>
    <row r="130" spans="1:17" s="26" customFormat="1" x14ac:dyDescent="0.3">
      <c r="A130" s="19">
        <f ca="1">+A$1-D130</f>
        <v>109.57946365740645</v>
      </c>
      <c r="B130" s="20" t="s">
        <v>304</v>
      </c>
      <c r="C130" s="18">
        <v>45610</v>
      </c>
      <c r="D130" s="18">
        <v>45625</v>
      </c>
      <c r="E130" s="21" t="s">
        <v>16</v>
      </c>
      <c r="F130" s="21" t="s">
        <v>165</v>
      </c>
      <c r="G130" s="22" t="s">
        <v>25</v>
      </c>
      <c r="H130" s="23" t="s">
        <v>17</v>
      </c>
      <c r="I130" s="24">
        <v>368600</v>
      </c>
      <c r="J130" s="25">
        <f ca="1">IF($A130&lt;=0,$I130,0)</f>
        <v>0</v>
      </c>
      <c r="K130" s="25">
        <f ca="1">IF(AND($A130&gt;0,$A130&lt;31),$I130,0)</f>
        <v>0</v>
      </c>
      <c r="L130" s="25">
        <f ca="1">IF(AND($A130&gt;31,$A130&lt;61),$I130,0)</f>
        <v>0</v>
      </c>
      <c r="M130" s="25">
        <f ca="1">IF(AND($A130&gt;61,$A130&lt;91),$I130,0)</f>
        <v>0</v>
      </c>
      <c r="N130" s="25">
        <f ca="1">IF($A130&gt;=91,$I130,0)</f>
        <v>368600</v>
      </c>
      <c r="O130" s="25">
        <f>IF(H130="RWF",I130,IF(H130="USD",I130,IF(H130="ZAR",I130*ZAR,IF(H130="GBP",I130*GBP,IF(H130="EUR",I130*EUR,0)))))</f>
        <v>368600</v>
      </c>
      <c r="P130" s="26">
        <f>IF(H130="RWF",I130/RWF,IF(H130="USD",I130,IF(H130="ZAR",I130*ZAR,IF(H130="GBP",I130*GBP,IF(H130="EUR",I130*EUR,0)))))</f>
        <v>263.28571428571428</v>
      </c>
      <c r="Q130" s="32" t="s">
        <v>306</v>
      </c>
    </row>
    <row r="131" spans="1:17" s="26" customFormat="1" x14ac:dyDescent="0.3">
      <c r="A131" s="19">
        <f ca="1">+A$1-D131</f>
        <v>41.57946365740645</v>
      </c>
      <c r="B131" s="20" t="s">
        <v>304</v>
      </c>
      <c r="C131" s="18">
        <v>45678</v>
      </c>
      <c r="D131" s="18">
        <v>45693</v>
      </c>
      <c r="E131" s="21" t="s">
        <v>16</v>
      </c>
      <c r="F131" s="21" t="s">
        <v>166</v>
      </c>
      <c r="G131" s="22" t="s">
        <v>25</v>
      </c>
      <c r="H131" s="23" t="s">
        <v>17</v>
      </c>
      <c r="I131" s="24">
        <v>368800</v>
      </c>
      <c r="J131" s="25">
        <f ca="1">IF($A131&lt;=0,$I131,0)</f>
        <v>0</v>
      </c>
      <c r="K131" s="25">
        <f ca="1">IF(AND($A131&gt;0,$A131&lt;31),$I131,0)</f>
        <v>0</v>
      </c>
      <c r="L131" s="25">
        <f ca="1">IF(AND($A131&gt;31,$A131&lt;61),$I131,0)</f>
        <v>368800</v>
      </c>
      <c r="M131" s="25">
        <f ca="1">IF(AND($A131&gt;61,$A131&lt;91),$I131,0)</f>
        <v>0</v>
      </c>
      <c r="N131" s="25">
        <f ca="1">IF($A131&gt;=91,$I131,0)</f>
        <v>0</v>
      </c>
      <c r="O131" s="25">
        <f>IF(H131="RWF",I131,IF(H131="USD",I131,IF(H131="ZAR",I131*ZAR,IF(H131="GBP",I131*GBP,IF(H131="EUR",I131*EUR,0)))))</f>
        <v>368800</v>
      </c>
      <c r="P131" s="26">
        <f>IF(H131="RWF",I131/RWF,IF(H131="USD",I131,IF(H131="ZAR",I131*ZAR,IF(H131="GBP",I131*GBP,IF(H131="EUR",I131*EUR,0)))))</f>
        <v>263.42857142857144</v>
      </c>
      <c r="Q131" s="32" t="s">
        <v>306</v>
      </c>
    </row>
    <row r="132" spans="1:17" s="26" customFormat="1" x14ac:dyDescent="0.3">
      <c r="A132" s="19">
        <f ca="1">+A$1-D132</f>
        <v>129.57946365740645</v>
      </c>
      <c r="B132" s="20" t="s">
        <v>304</v>
      </c>
      <c r="C132" s="18">
        <v>45590</v>
      </c>
      <c r="D132" s="18">
        <v>45605</v>
      </c>
      <c r="E132" s="21" t="s">
        <v>16</v>
      </c>
      <c r="F132" s="21" t="s">
        <v>167</v>
      </c>
      <c r="G132" s="22" t="s">
        <v>25</v>
      </c>
      <c r="H132" s="23" t="s">
        <v>17</v>
      </c>
      <c r="I132" s="24">
        <v>374558</v>
      </c>
      <c r="J132" s="25">
        <f ca="1">IF($A132&lt;=0,$I132,0)</f>
        <v>0</v>
      </c>
      <c r="K132" s="25">
        <f ca="1">IF(AND($A132&gt;0,$A132&lt;31),$I132,0)</f>
        <v>0</v>
      </c>
      <c r="L132" s="25">
        <f ca="1">IF(AND($A132&gt;31,$A132&lt;61),$I132,0)</f>
        <v>0</v>
      </c>
      <c r="M132" s="25">
        <f ca="1">IF(AND($A132&gt;61,$A132&lt;91),$I132,0)</f>
        <v>0</v>
      </c>
      <c r="N132" s="25">
        <f ca="1">IF($A132&gt;=91,$I132,0)</f>
        <v>374558</v>
      </c>
      <c r="O132" s="25">
        <f>IF(H132="RWF",I132,IF(H132="USD",I132,IF(H132="ZAR",I132*ZAR,IF(H132="GBP",I132*GBP,IF(H132="EUR",I132*EUR,0)))))</f>
        <v>374558</v>
      </c>
      <c r="P132" s="26">
        <f>IF(H132="RWF",I132/RWF,IF(H132="USD",I132,IF(H132="ZAR",I132*ZAR,IF(H132="GBP",I132*GBP,IF(H132="EUR",I132*EUR,0)))))</f>
        <v>267.54142857142858</v>
      </c>
      <c r="Q132" s="32" t="s">
        <v>306</v>
      </c>
    </row>
    <row r="133" spans="1:17" s="26" customFormat="1" x14ac:dyDescent="0.3">
      <c r="A133" s="19">
        <f ca="1">+A$1-D133</f>
        <v>31.57946365740645</v>
      </c>
      <c r="B133" s="20" t="s">
        <v>304</v>
      </c>
      <c r="C133" s="18">
        <v>45688</v>
      </c>
      <c r="D133" s="18">
        <v>45703</v>
      </c>
      <c r="E133" s="21" t="s">
        <v>16</v>
      </c>
      <c r="F133" s="21" t="s">
        <v>168</v>
      </c>
      <c r="G133" s="22" t="s">
        <v>25</v>
      </c>
      <c r="H133" s="23" t="s">
        <v>17</v>
      </c>
      <c r="I133" s="24">
        <v>379292</v>
      </c>
      <c r="J133" s="25">
        <f ca="1">IF($A133&lt;=0,$I133,0)</f>
        <v>0</v>
      </c>
      <c r="K133" s="25">
        <f ca="1">IF(AND($A133&gt;0,$A133&lt;31),$I133,0)</f>
        <v>0</v>
      </c>
      <c r="L133" s="25">
        <f ca="1">IF(AND($A133&gt;31,$A133&lt;61),$I133,0)</f>
        <v>379292</v>
      </c>
      <c r="M133" s="25">
        <f ca="1">IF(AND($A133&gt;61,$A133&lt;91),$I133,0)</f>
        <v>0</v>
      </c>
      <c r="N133" s="25">
        <f ca="1">IF($A133&gt;=91,$I133,0)</f>
        <v>0</v>
      </c>
      <c r="O133" s="25">
        <f>IF(H133="RWF",I133,IF(H133="USD",I133,IF(H133="ZAR",I133*ZAR,IF(H133="GBP",I133*GBP,IF(H133="EUR",I133*EUR,0)))))</f>
        <v>379292</v>
      </c>
      <c r="P133" s="26">
        <f>IF(H133="RWF",I133/RWF,IF(H133="USD",I133,IF(H133="ZAR",I133*ZAR,IF(H133="GBP",I133*GBP,IF(H133="EUR",I133*EUR,0)))))</f>
        <v>270.92285714285714</v>
      </c>
      <c r="Q133" s="32" t="s">
        <v>306</v>
      </c>
    </row>
    <row r="134" spans="1:17" s="26" customFormat="1" x14ac:dyDescent="0.3">
      <c r="A134" s="19">
        <f ca="1">+A$1-D134</f>
        <v>96.57946365740645</v>
      </c>
      <c r="B134" s="20" t="s">
        <v>304</v>
      </c>
      <c r="C134" s="18">
        <v>45623</v>
      </c>
      <c r="D134" s="18">
        <v>45638</v>
      </c>
      <c r="E134" s="21" t="s">
        <v>16</v>
      </c>
      <c r="F134" s="21" t="s">
        <v>169</v>
      </c>
      <c r="G134" s="22" t="s">
        <v>25</v>
      </c>
      <c r="H134" s="23" t="s">
        <v>17</v>
      </c>
      <c r="I134" s="24">
        <v>397168</v>
      </c>
      <c r="J134" s="25">
        <f ca="1">IF($A134&lt;=0,$I134,0)</f>
        <v>0</v>
      </c>
      <c r="K134" s="25">
        <f ca="1">IF(AND($A134&gt;0,$A134&lt;31),$I134,0)</f>
        <v>0</v>
      </c>
      <c r="L134" s="25">
        <f ca="1">IF(AND($A134&gt;31,$A134&lt;61),$I134,0)</f>
        <v>0</v>
      </c>
      <c r="M134" s="25">
        <f ca="1">IF(AND($A134&gt;61,$A134&lt;91),$I134,0)</f>
        <v>0</v>
      </c>
      <c r="N134" s="25">
        <f ca="1">IF($A134&gt;=91,$I134,0)</f>
        <v>397168</v>
      </c>
      <c r="O134" s="25">
        <f>IF(H134="RWF",I134,IF(H134="USD",I134,IF(H134="ZAR",I134*ZAR,IF(H134="GBP",I134*GBP,IF(H134="EUR",I134*EUR,0)))))</f>
        <v>397168</v>
      </c>
      <c r="P134" s="26">
        <f>IF(H134="RWF",I134/RWF,IF(H134="USD",I134,IF(H134="ZAR",I134*ZAR,IF(H134="GBP",I134*GBP,IF(H134="EUR",I134*EUR,0)))))</f>
        <v>283.69142857142856</v>
      </c>
      <c r="Q134" s="32" t="s">
        <v>306</v>
      </c>
    </row>
    <row r="135" spans="1:17" s="26" customFormat="1" x14ac:dyDescent="0.3">
      <c r="A135" s="19">
        <f ca="1">+A$1-D135</f>
        <v>142.57946365740645</v>
      </c>
      <c r="B135" s="20" t="s">
        <v>304</v>
      </c>
      <c r="C135" s="18">
        <v>45577</v>
      </c>
      <c r="D135" s="18">
        <v>45592</v>
      </c>
      <c r="E135" s="21" t="s">
        <v>16</v>
      </c>
      <c r="F135" s="21" t="s">
        <v>175</v>
      </c>
      <c r="G135" s="22" t="s">
        <v>25</v>
      </c>
      <c r="H135" s="23" t="s">
        <v>17</v>
      </c>
      <c r="I135" s="24">
        <v>405665</v>
      </c>
      <c r="J135" s="25">
        <f ca="1">IF($A135&lt;=0,$I135,0)</f>
        <v>0</v>
      </c>
      <c r="K135" s="25">
        <f ca="1">IF(AND($A135&gt;0,$A135&lt;31),$I135,0)</f>
        <v>0</v>
      </c>
      <c r="L135" s="25">
        <f ca="1">IF(AND($A135&gt;31,$A135&lt;61),$I135,0)</f>
        <v>0</v>
      </c>
      <c r="M135" s="25">
        <f ca="1">IF(AND($A135&gt;61,$A135&lt;91),$I135,0)</f>
        <v>0</v>
      </c>
      <c r="N135" s="25">
        <f ca="1">IF($A135&gt;=91,$I135,0)</f>
        <v>405665</v>
      </c>
      <c r="O135" s="25">
        <f>IF(H135="RWF",I135,IF(H135="USD",I135,IF(H135="ZAR",I135*ZAR,IF(H135="GBP",I135*GBP,IF(H135="EUR",I135*EUR,0)))))</f>
        <v>405665</v>
      </c>
      <c r="P135" s="26">
        <f>IF(H135="RWF",I135/RWF,IF(H135="USD",I135,IF(H135="ZAR",I135*ZAR,IF(H135="GBP",I135*GBP,IF(H135="EUR",I135*EUR,0)))))</f>
        <v>289.7607142857143</v>
      </c>
      <c r="Q135" s="32" t="s">
        <v>306</v>
      </c>
    </row>
    <row r="136" spans="1:17" s="26" customFormat="1" x14ac:dyDescent="0.3">
      <c r="A136" s="19">
        <f ca="1">+A$1-D136</f>
        <v>129.57946365740645</v>
      </c>
      <c r="B136" s="20" t="s">
        <v>304</v>
      </c>
      <c r="C136" s="18">
        <v>45590</v>
      </c>
      <c r="D136" s="18">
        <v>45605</v>
      </c>
      <c r="E136" s="21" t="s">
        <v>177</v>
      </c>
      <c r="F136" s="21" t="s">
        <v>178</v>
      </c>
      <c r="G136" s="22" t="s">
        <v>25</v>
      </c>
      <c r="H136" s="23" t="s">
        <v>17</v>
      </c>
      <c r="I136" s="24">
        <v>416093</v>
      </c>
      <c r="J136" s="25">
        <f ca="1">IF($A136&lt;=0,$I136,0)</f>
        <v>0</v>
      </c>
      <c r="K136" s="25">
        <f ca="1">IF(AND($A136&gt;0,$A136&lt;31),$I136,0)</f>
        <v>0</v>
      </c>
      <c r="L136" s="25">
        <f ca="1">IF(AND($A136&gt;31,$A136&lt;61),$I136,0)</f>
        <v>0</v>
      </c>
      <c r="M136" s="25">
        <f ca="1">IF(AND($A136&gt;61,$A136&lt;91),$I136,0)</f>
        <v>0</v>
      </c>
      <c r="N136" s="25">
        <f ca="1">IF($A136&gt;=91,$I136,0)</f>
        <v>416093</v>
      </c>
      <c r="O136" s="25">
        <f>IF(H136="RWF",I136,IF(H136="USD",I136,IF(H136="ZAR",I136*ZAR,IF(H136="GBP",I136*GBP,IF(H136="EUR",I136*EUR,0)))))</f>
        <v>416093</v>
      </c>
      <c r="P136" s="26">
        <f>IF(H136="RWF",I136/RWF,IF(H136="USD",I136,IF(H136="ZAR",I136*ZAR,IF(H136="GBP",I136*GBP,IF(H136="EUR",I136*EUR,0)))))</f>
        <v>297.20928571428573</v>
      </c>
      <c r="Q136" s="32" t="s">
        <v>306</v>
      </c>
    </row>
    <row r="137" spans="1:17" s="26" customFormat="1" x14ac:dyDescent="0.3">
      <c r="A137" s="19">
        <f ca="1">+A$1-D137</f>
        <v>129.57946365740645</v>
      </c>
      <c r="B137" s="20" t="s">
        <v>304</v>
      </c>
      <c r="C137" s="18">
        <v>45590</v>
      </c>
      <c r="D137" s="18">
        <v>45605</v>
      </c>
      <c r="E137" s="21" t="s">
        <v>16</v>
      </c>
      <c r="F137" s="21" t="s">
        <v>183</v>
      </c>
      <c r="G137" s="22" t="s">
        <v>25</v>
      </c>
      <c r="H137" s="23" t="s">
        <v>17</v>
      </c>
      <c r="I137" s="24">
        <v>453443</v>
      </c>
      <c r="J137" s="25">
        <f ca="1">IF($A137&lt;=0,$I137,0)</f>
        <v>0</v>
      </c>
      <c r="K137" s="25">
        <f ca="1">IF(AND($A137&gt;0,$A137&lt;31),$I137,0)</f>
        <v>0</v>
      </c>
      <c r="L137" s="25">
        <f ca="1">IF(AND($A137&gt;31,$A137&lt;61),$I137,0)</f>
        <v>0</v>
      </c>
      <c r="M137" s="25">
        <f ca="1">IF(AND($A137&gt;61,$A137&lt;91),$I137,0)</f>
        <v>0</v>
      </c>
      <c r="N137" s="25">
        <f ca="1">IF($A137&gt;=91,$I137,0)</f>
        <v>453443</v>
      </c>
      <c r="O137" s="25">
        <f>IF(H137="RWF",I137,IF(H137="USD",I137,IF(H137="ZAR",I137*ZAR,IF(H137="GBP",I137*GBP,IF(H137="EUR",I137*EUR,0)))))</f>
        <v>453443</v>
      </c>
      <c r="P137" s="26">
        <f>IF(H137="RWF",I137/RWF,IF(H137="USD",I137,IF(H137="ZAR",I137*ZAR,IF(H137="GBP",I137*GBP,IF(H137="EUR",I137*EUR,0)))))</f>
        <v>323.88785714285711</v>
      </c>
      <c r="Q137" s="32" t="s">
        <v>306</v>
      </c>
    </row>
    <row r="138" spans="1:17" s="26" customFormat="1" x14ac:dyDescent="0.3">
      <c r="A138" s="19">
        <f ca="1">+A$1-D138</f>
        <v>79.57946365740645</v>
      </c>
      <c r="B138" s="20" t="s">
        <v>304</v>
      </c>
      <c r="C138" s="18">
        <v>45640</v>
      </c>
      <c r="D138" s="18">
        <v>45655</v>
      </c>
      <c r="E138" s="21" t="s">
        <v>16</v>
      </c>
      <c r="F138" s="21" t="s">
        <v>197</v>
      </c>
      <c r="G138" s="22" t="s">
        <v>25</v>
      </c>
      <c r="H138" s="23" t="s">
        <v>17</v>
      </c>
      <c r="I138" s="24">
        <v>540284</v>
      </c>
      <c r="J138" s="25">
        <f ca="1">IF($A138&lt;=0,$I138,0)</f>
        <v>0</v>
      </c>
      <c r="K138" s="25">
        <f ca="1">IF(AND($A138&gt;0,$A138&lt;31),$I138,0)</f>
        <v>0</v>
      </c>
      <c r="L138" s="25">
        <f ca="1">IF(AND($A138&gt;31,$A138&lt;61),$I138,0)</f>
        <v>0</v>
      </c>
      <c r="M138" s="25">
        <f ca="1">IF(AND($A138&gt;61,$A138&lt;91),$I138,0)</f>
        <v>540284</v>
      </c>
      <c r="N138" s="25">
        <f ca="1">IF($A138&gt;=91,$I138,0)</f>
        <v>0</v>
      </c>
      <c r="O138" s="25">
        <f>IF(H138="RWF",I138,IF(H138="USD",I138,IF(H138="ZAR",I138*ZAR,IF(H138="GBP",I138*GBP,IF(H138="EUR",I138*EUR,0)))))</f>
        <v>540284</v>
      </c>
      <c r="P138" s="26">
        <f>IF(H138="RWF",I138/RWF,IF(H138="USD",I138,IF(H138="ZAR",I138*ZAR,IF(H138="GBP",I138*GBP,IF(H138="EUR",I138*EUR,0)))))</f>
        <v>385.91714285714284</v>
      </c>
      <c r="Q138" s="32" t="s">
        <v>306</v>
      </c>
    </row>
    <row r="139" spans="1:17" s="26" customFormat="1" x14ac:dyDescent="0.3">
      <c r="A139" s="19">
        <f ca="1">+A$1-D139</f>
        <v>123.57946365740645</v>
      </c>
      <c r="B139" s="20" t="s">
        <v>304</v>
      </c>
      <c r="C139" s="18">
        <v>45596</v>
      </c>
      <c r="D139" s="18">
        <v>45611</v>
      </c>
      <c r="E139" s="21" t="s">
        <v>16</v>
      </c>
      <c r="F139" s="21" t="s">
        <v>199</v>
      </c>
      <c r="G139" s="22" t="s">
        <v>25</v>
      </c>
      <c r="H139" s="23" t="s">
        <v>17</v>
      </c>
      <c r="I139" s="24">
        <v>563406</v>
      </c>
      <c r="J139" s="25">
        <f ca="1">IF($A139&lt;=0,$I139,0)</f>
        <v>0</v>
      </c>
      <c r="K139" s="25">
        <f ca="1">IF(AND($A139&gt;0,$A139&lt;31),$I139,0)</f>
        <v>0</v>
      </c>
      <c r="L139" s="25">
        <f ca="1">IF(AND($A139&gt;31,$A139&lt;61),$I139,0)</f>
        <v>0</v>
      </c>
      <c r="M139" s="25">
        <f ca="1">IF(AND($A139&gt;61,$A139&lt;91),$I139,0)</f>
        <v>0</v>
      </c>
      <c r="N139" s="25">
        <f ca="1">IF($A139&gt;=91,$I139,0)</f>
        <v>563406</v>
      </c>
      <c r="O139" s="25">
        <f>IF(H139="RWF",I139,IF(H139="USD",I139,IF(H139="ZAR",I139*ZAR,IF(H139="GBP",I139*GBP,IF(H139="EUR",I139*EUR,0)))))</f>
        <v>563406</v>
      </c>
      <c r="P139" s="26">
        <f>IF(H139="RWF",I139/RWF,IF(H139="USD",I139,IF(H139="ZAR",I139*ZAR,IF(H139="GBP",I139*GBP,IF(H139="EUR",I139*EUR,0)))))</f>
        <v>402.43285714285713</v>
      </c>
      <c r="Q139" s="32" t="s">
        <v>306</v>
      </c>
    </row>
    <row r="140" spans="1:17" s="26" customFormat="1" x14ac:dyDescent="0.3">
      <c r="A140" s="19">
        <f ca="1">+A$1-D140</f>
        <v>143.57946365740645</v>
      </c>
      <c r="B140" s="20" t="s">
        <v>304</v>
      </c>
      <c r="C140" s="18">
        <v>45576</v>
      </c>
      <c r="D140" s="18">
        <v>45591</v>
      </c>
      <c r="E140" s="21" t="s">
        <v>16</v>
      </c>
      <c r="F140" s="21" t="s">
        <v>219</v>
      </c>
      <c r="G140" s="22" t="s">
        <v>25</v>
      </c>
      <c r="H140" s="23" t="s">
        <v>17</v>
      </c>
      <c r="I140" s="24">
        <v>683045</v>
      </c>
      <c r="J140" s="25">
        <f ca="1">IF($A140&lt;=0,$I140,0)</f>
        <v>0</v>
      </c>
      <c r="K140" s="25">
        <f ca="1">IF(AND($A140&gt;0,$A140&lt;31),$I140,0)</f>
        <v>0</v>
      </c>
      <c r="L140" s="25">
        <f ca="1">IF(AND($A140&gt;31,$A140&lt;61),$I140,0)</f>
        <v>0</v>
      </c>
      <c r="M140" s="25">
        <f ca="1">IF(AND($A140&gt;61,$A140&lt;91),$I140,0)</f>
        <v>0</v>
      </c>
      <c r="N140" s="25">
        <f ca="1">IF($A140&gt;=91,$I140,0)</f>
        <v>683045</v>
      </c>
      <c r="O140" s="25">
        <f>IF(H140="RWF",I140,IF(H140="USD",I140,IF(H140="ZAR",I140*ZAR,IF(H140="GBP",I140*GBP,IF(H140="EUR",I140*EUR,0)))))</f>
        <v>683045</v>
      </c>
      <c r="P140" s="26">
        <f>IF(H140="RWF",I140/RWF,IF(H140="USD",I140,IF(H140="ZAR",I140*ZAR,IF(H140="GBP",I140*GBP,IF(H140="EUR",I140*EUR,0)))))</f>
        <v>487.88928571428573</v>
      </c>
      <c r="Q140" s="32" t="s">
        <v>306</v>
      </c>
    </row>
    <row r="141" spans="1:17" s="26" customFormat="1" x14ac:dyDescent="0.3">
      <c r="A141" s="19">
        <f ca="1">+A$1-D141</f>
        <v>79.57946365740645</v>
      </c>
      <c r="B141" s="20" t="s">
        <v>304</v>
      </c>
      <c r="C141" s="18">
        <v>45640</v>
      </c>
      <c r="D141" s="18">
        <v>45655</v>
      </c>
      <c r="E141" s="21" t="s">
        <v>16</v>
      </c>
      <c r="F141" s="21" t="s">
        <v>220</v>
      </c>
      <c r="G141" s="22" t="s">
        <v>25</v>
      </c>
      <c r="H141" s="23" t="s">
        <v>17</v>
      </c>
      <c r="I141" s="24">
        <v>687518</v>
      </c>
      <c r="J141" s="25">
        <f ca="1">IF($A141&lt;=0,$I141,0)</f>
        <v>0</v>
      </c>
      <c r="K141" s="25">
        <f ca="1">IF(AND($A141&gt;0,$A141&lt;31),$I141,0)</f>
        <v>0</v>
      </c>
      <c r="L141" s="25">
        <f ca="1">IF(AND($A141&gt;31,$A141&lt;61),$I141,0)</f>
        <v>0</v>
      </c>
      <c r="M141" s="25">
        <f ca="1">IF(AND($A141&gt;61,$A141&lt;91),$I141,0)</f>
        <v>687518</v>
      </c>
      <c r="N141" s="25">
        <f ca="1">IF($A141&gt;=91,$I141,0)</f>
        <v>0</v>
      </c>
      <c r="O141" s="25">
        <f>IF(H141="RWF",I141,IF(H141="USD",I141,IF(H141="ZAR",I141*ZAR,IF(H141="GBP",I141*GBP,IF(H141="EUR",I141*EUR,0)))))</f>
        <v>687518</v>
      </c>
      <c r="P141" s="26">
        <f>IF(H141="RWF",I141/RWF,IF(H141="USD",I141,IF(H141="ZAR",I141*ZAR,IF(H141="GBP",I141*GBP,IF(H141="EUR",I141*EUR,0)))))</f>
        <v>491.08428571428573</v>
      </c>
      <c r="Q141" s="32" t="s">
        <v>306</v>
      </c>
    </row>
    <row r="142" spans="1:17" s="26" customFormat="1" x14ac:dyDescent="0.3">
      <c r="A142" s="19">
        <f ca="1">+A$1-D142</f>
        <v>129.57946365740645</v>
      </c>
      <c r="B142" s="20" t="s">
        <v>304</v>
      </c>
      <c r="C142" s="18">
        <v>45590</v>
      </c>
      <c r="D142" s="18">
        <v>45605</v>
      </c>
      <c r="E142" s="21" t="s">
        <v>16</v>
      </c>
      <c r="F142" s="21" t="s">
        <v>226</v>
      </c>
      <c r="G142" s="22" t="s">
        <v>25</v>
      </c>
      <c r="H142" s="23" t="s">
        <v>17</v>
      </c>
      <c r="I142" s="24">
        <v>763508</v>
      </c>
      <c r="J142" s="25">
        <f ca="1">IF($A142&lt;=0,$I142,0)</f>
        <v>0</v>
      </c>
      <c r="K142" s="25">
        <f ca="1">IF(AND($A142&gt;0,$A142&lt;31),$I142,0)</f>
        <v>0</v>
      </c>
      <c r="L142" s="25">
        <f ca="1">IF(AND($A142&gt;31,$A142&lt;61),$I142,0)</f>
        <v>0</v>
      </c>
      <c r="M142" s="25">
        <f ca="1">IF(AND($A142&gt;61,$A142&lt;91),$I142,0)</f>
        <v>0</v>
      </c>
      <c r="N142" s="25">
        <f ca="1">IF($A142&gt;=91,$I142,0)</f>
        <v>763508</v>
      </c>
      <c r="O142" s="25">
        <f>IF(H142="RWF",I142,IF(H142="USD",I142,IF(H142="ZAR",I142*ZAR,IF(H142="GBP",I142*GBP,IF(H142="EUR",I142*EUR,0)))))</f>
        <v>763508</v>
      </c>
      <c r="P142" s="26">
        <f>IF(H142="RWF",I142/RWF,IF(H142="USD",I142,IF(H142="ZAR",I142*ZAR,IF(H142="GBP",I142*GBP,IF(H142="EUR",I142*EUR,0)))))</f>
        <v>545.36285714285714</v>
      </c>
      <c r="Q142" s="32" t="s">
        <v>306</v>
      </c>
    </row>
    <row r="143" spans="1:17" s="26" customFormat="1" x14ac:dyDescent="0.3">
      <c r="A143" s="19">
        <f ca="1">+A$1-D143</f>
        <v>138.57946365740645</v>
      </c>
      <c r="B143" s="20" t="s">
        <v>304</v>
      </c>
      <c r="C143" s="18">
        <v>45581</v>
      </c>
      <c r="D143" s="18">
        <v>45596</v>
      </c>
      <c r="E143" s="21" t="s">
        <v>16</v>
      </c>
      <c r="F143" s="21" t="s">
        <v>238</v>
      </c>
      <c r="G143" s="22" t="s">
        <v>25</v>
      </c>
      <c r="H143" s="23" t="s">
        <v>17</v>
      </c>
      <c r="I143" s="24">
        <v>881871</v>
      </c>
      <c r="J143" s="25">
        <f ca="1">IF($A143&lt;=0,$I143,0)</f>
        <v>0</v>
      </c>
      <c r="K143" s="25">
        <f ca="1">IF(AND($A143&gt;0,$A143&lt;31),$I143,0)</f>
        <v>0</v>
      </c>
      <c r="L143" s="25">
        <f ca="1">IF(AND($A143&gt;31,$A143&lt;61),$I143,0)</f>
        <v>0</v>
      </c>
      <c r="M143" s="25">
        <f ca="1">IF(AND($A143&gt;61,$A143&lt;91),$I143,0)</f>
        <v>0</v>
      </c>
      <c r="N143" s="25">
        <f ca="1">IF($A143&gt;=91,$I143,0)</f>
        <v>881871</v>
      </c>
      <c r="O143" s="25">
        <f>IF(H143="RWF",I143,IF(H143="USD",I143,IF(H143="ZAR",I143*ZAR,IF(H143="GBP",I143*GBP,IF(H143="EUR",I143*EUR,0)))))</f>
        <v>881871</v>
      </c>
      <c r="P143" s="26">
        <f>IF(H143="RWF",I143/RWF,IF(H143="USD",I143,IF(H143="ZAR",I143*ZAR,IF(H143="GBP",I143*GBP,IF(H143="EUR",I143*EUR,0)))))</f>
        <v>629.9078571428571</v>
      </c>
      <c r="Q143" s="32" t="s">
        <v>306</v>
      </c>
    </row>
    <row r="144" spans="1:17" s="26" customFormat="1" x14ac:dyDescent="0.3">
      <c r="A144" s="19">
        <f ca="1">+A$1-D144</f>
        <v>121.57946365740645</v>
      </c>
      <c r="B144" s="20" t="s">
        <v>304</v>
      </c>
      <c r="C144" s="18">
        <v>45598</v>
      </c>
      <c r="D144" s="18">
        <v>45613</v>
      </c>
      <c r="E144" s="21" t="s">
        <v>16</v>
      </c>
      <c r="F144" s="21" t="s">
        <v>256</v>
      </c>
      <c r="G144" s="22" t="s">
        <v>25</v>
      </c>
      <c r="H144" s="23" t="s">
        <v>17</v>
      </c>
      <c r="I144" s="24">
        <v>1111950</v>
      </c>
      <c r="J144" s="25">
        <f ca="1">IF($A144&lt;=0,$I144,0)</f>
        <v>0</v>
      </c>
      <c r="K144" s="25">
        <f ca="1">IF(AND($A144&gt;0,$A144&lt;31),$I144,0)</f>
        <v>0</v>
      </c>
      <c r="L144" s="25">
        <f ca="1">IF(AND($A144&gt;31,$A144&lt;61),$I144,0)</f>
        <v>0</v>
      </c>
      <c r="M144" s="25">
        <f ca="1">IF(AND($A144&gt;61,$A144&lt;91),$I144,0)</f>
        <v>0</v>
      </c>
      <c r="N144" s="25">
        <f ca="1">IF($A144&gt;=91,$I144,0)</f>
        <v>1111950</v>
      </c>
      <c r="O144" s="25">
        <f>IF(H144="RWF",I144,IF(H144="USD",I144,IF(H144="ZAR",I144*ZAR,IF(H144="GBP",I144*GBP,IF(H144="EUR",I144*EUR,0)))))</f>
        <v>1111950</v>
      </c>
      <c r="P144" s="26">
        <f>IF(H144="RWF",I144/RWF,IF(H144="USD",I144,IF(H144="ZAR",I144*ZAR,IF(H144="GBP",I144*GBP,IF(H144="EUR",I144*EUR,0)))))</f>
        <v>794.25</v>
      </c>
      <c r="Q144" s="32" t="s">
        <v>306</v>
      </c>
    </row>
    <row r="145" spans="1:17" s="41" customFormat="1" x14ac:dyDescent="0.3">
      <c r="A145" s="33">
        <f ca="1">+A$1-D145</f>
        <v>42.57946365740645</v>
      </c>
      <c r="B145" s="34" t="s">
        <v>304</v>
      </c>
      <c r="C145" s="35">
        <v>45692</v>
      </c>
      <c r="D145" s="35">
        <v>45692</v>
      </c>
      <c r="E145" s="21"/>
      <c r="F145" s="36" t="s">
        <v>28</v>
      </c>
      <c r="G145" s="37" t="s">
        <v>29</v>
      </c>
      <c r="H145" s="38" t="s">
        <v>15</v>
      </c>
      <c r="I145" s="39">
        <v>2472.1799999999998</v>
      </c>
      <c r="J145" s="25">
        <f ca="1">IF($A145&lt;=0,$I145,0)</f>
        <v>0</v>
      </c>
      <c r="K145" s="25">
        <f ca="1">IF(AND($A145&gt;0,$A145&lt;31),$I145,0)</f>
        <v>0</v>
      </c>
      <c r="L145" s="25">
        <f ca="1">IF(AND($A145&gt;31,$A145&lt;61),$I145,0)</f>
        <v>2472.1799999999998</v>
      </c>
      <c r="M145" s="25">
        <f ca="1">IF(AND($A145&gt;61,$A145&lt;91),$I145,0)</f>
        <v>0</v>
      </c>
      <c r="N145" s="25">
        <f ca="1">IF($A145&gt;=91,$I145,0)</f>
        <v>0</v>
      </c>
      <c r="O145" s="40">
        <f>IF(H145="RWF",I145,IF(H145="USD",I145,IF(H145="ZAR",I145*ZAR,IF(H145="GBP",I145*GBP,IF(H145="EUR",I145*EUR,0)))))</f>
        <v>2472.1799999999998</v>
      </c>
      <c r="P145" s="41">
        <f>IF(H145="RWF",I145/RWF,IF(H145="USD",I145,IF(H145="ZAR",I145*ZAR,IF(H145="GBP",I145*GBP,IF(H145="EUR",I145*EUR,0)))))</f>
        <v>2472.1799999999998</v>
      </c>
      <c r="Q145" s="42" t="s">
        <v>306</v>
      </c>
    </row>
    <row r="146" spans="1:17" s="26" customFormat="1" x14ac:dyDescent="0.3">
      <c r="A146" s="19">
        <f ca="1">+A$1-D146</f>
        <v>39.57946365740645</v>
      </c>
      <c r="B146" s="20" t="s">
        <v>304</v>
      </c>
      <c r="C146" s="18">
        <v>45695</v>
      </c>
      <c r="D146" s="18">
        <v>45695</v>
      </c>
      <c r="E146" s="21" t="s">
        <v>16</v>
      </c>
      <c r="F146" s="21" t="s">
        <v>186</v>
      </c>
      <c r="G146" s="22" t="s">
        <v>187</v>
      </c>
      <c r="H146" s="23" t="s">
        <v>17</v>
      </c>
      <c r="I146" s="24">
        <v>465000</v>
      </c>
      <c r="J146" s="25">
        <f ca="1">IF($A146&lt;=0,$I146,0)</f>
        <v>0</v>
      </c>
      <c r="K146" s="25">
        <f ca="1">IF(AND($A146&gt;0,$A146&lt;31),$I146,0)</f>
        <v>0</v>
      </c>
      <c r="L146" s="25">
        <f ca="1">IF(AND($A146&gt;31,$A146&lt;61),$I146,0)</f>
        <v>465000</v>
      </c>
      <c r="M146" s="25">
        <f ca="1">IF(AND($A146&gt;61,$A146&lt;91),$I146,0)</f>
        <v>0</v>
      </c>
      <c r="N146" s="25">
        <f ca="1">IF($A146&gt;=91,$I146,0)</f>
        <v>0</v>
      </c>
      <c r="O146" s="25">
        <f>IF(H146="RWF",I146,IF(H146="USD",I146,IF(H146="ZAR",I146*ZAR,IF(H146="GBP",I146*GBP,IF(H146="EUR",I146*EUR,0)))))</f>
        <v>465000</v>
      </c>
      <c r="P146" s="26">
        <f>IF(H146="RWF",I146/RWF,IF(H146="USD",I146,IF(H146="ZAR",I146*ZAR,IF(H146="GBP",I146*GBP,IF(H146="EUR",I146*EUR,0)))))</f>
        <v>332.14285714285717</v>
      </c>
      <c r="Q146" s="32" t="s">
        <v>307</v>
      </c>
    </row>
    <row r="147" spans="1:17" s="26" customFormat="1" x14ac:dyDescent="0.3">
      <c r="A147" s="19">
        <f ca="1">+A$1-D147</f>
        <v>88.57946365740645</v>
      </c>
      <c r="B147" s="20" t="s">
        <v>304</v>
      </c>
      <c r="C147" s="18">
        <v>45646</v>
      </c>
      <c r="D147" s="18">
        <v>45646</v>
      </c>
      <c r="E147" s="21" t="s">
        <v>16</v>
      </c>
      <c r="F147" s="21" t="s">
        <v>51</v>
      </c>
      <c r="G147" s="22" t="s">
        <v>52</v>
      </c>
      <c r="H147" s="23" t="s">
        <v>17</v>
      </c>
      <c r="I147" s="24">
        <v>70000</v>
      </c>
      <c r="J147" s="25">
        <f ca="1">IF($A147&lt;=0,$I147,0)</f>
        <v>0</v>
      </c>
      <c r="K147" s="25">
        <f ca="1">IF(AND($A147&gt;0,$A147&lt;31),$I147,0)</f>
        <v>0</v>
      </c>
      <c r="L147" s="25">
        <f ca="1">IF(AND($A147&gt;31,$A147&lt;61),$I147,0)</f>
        <v>0</v>
      </c>
      <c r="M147" s="25">
        <f ca="1">IF(AND($A147&gt;61,$A147&lt;91),$I147,0)</f>
        <v>70000</v>
      </c>
      <c r="N147" s="25">
        <f ca="1">IF($A147&gt;=91,$I147,0)</f>
        <v>0</v>
      </c>
      <c r="O147" s="25">
        <f>IF(H147="RWF",I147,IF(H147="USD",I147,IF(H147="ZAR",I147*ZAR,IF(H147="GBP",I147*GBP,IF(H147="EUR",I147*EUR,0)))))</f>
        <v>70000</v>
      </c>
      <c r="P147" s="26">
        <f>IF(H147="RWF",I147/RWF,IF(H147="USD",I147,IF(H147="ZAR",I147*ZAR,IF(H147="GBP",I147*GBP,IF(H147="EUR",I147*EUR,0)))))</f>
        <v>50</v>
      </c>
      <c r="Q147" s="32" t="s">
        <v>307</v>
      </c>
    </row>
    <row r="148" spans="1:17" s="26" customFormat="1" x14ac:dyDescent="0.3">
      <c r="A148" s="19">
        <f ca="1">+A$1-D148</f>
        <v>261.57946365740645</v>
      </c>
      <c r="B148" s="20" t="s">
        <v>304</v>
      </c>
      <c r="C148" s="18">
        <v>45473</v>
      </c>
      <c r="D148" s="18">
        <v>45473</v>
      </c>
      <c r="E148" s="21" t="s">
        <v>16</v>
      </c>
      <c r="F148" s="21" t="s">
        <v>156</v>
      </c>
      <c r="G148" s="22" t="s">
        <v>20</v>
      </c>
      <c r="H148" s="23" t="s">
        <v>17</v>
      </c>
      <c r="I148" s="24">
        <v>350000</v>
      </c>
      <c r="J148" s="25">
        <f ca="1">IF($A148&lt;=0,$I148,0)</f>
        <v>0</v>
      </c>
      <c r="K148" s="25">
        <f ca="1">IF(AND($A148&gt;0,$A148&lt;31),$I148,0)</f>
        <v>0</v>
      </c>
      <c r="L148" s="25">
        <f ca="1">IF(AND($A148&gt;31,$A148&lt;61),$I148,0)</f>
        <v>0</v>
      </c>
      <c r="M148" s="25">
        <f ca="1">IF(AND($A148&gt;61,$A148&lt;91),$I148,0)</f>
        <v>0</v>
      </c>
      <c r="N148" s="25">
        <f ca="1">IF($A148&gt;=91,$I148,0)</f>
        <v>350000</v>
      </c>
      <c r="O148" s="25">
        <f>IF(H148="RWF",I148,IF(H148="USD",I148,IF(H148="ZAR",I148*ZAR,IF(H148="GBP",I148*GBP,IF(H148="EUR",I148*EUR,0)))))</f>
        <v>350000</v>
      </c>
      <c r="P148" s="26">
        <f>IF(H148="RWF",I148/RWF,IF(H148="USD",I148,IF(H148="ZAR",I148*ZAR,IF(H148="GBP",I148*GBP,IF(H148="EUR",I148*EUR,0)))))</f>
        <v>250</v>
      </c>
      <c r="Q148" s="32" t="s">
        <v>310</v>
      </c>
    </row>
    <row r="149" spans="1:17" s="26" customFormat="1" x14ac:dyDescent="0.3">
      <c r="A149" s="19">
        <f ca="1">+A$1-D149</f>
        <v>19.57946365740645</v>
      </c>
      <c r="B149" s="20" t="s">
        <v>304</v>
      </c>
      <c r="C149" s="18">
        <v>45715</v>
      </c>
      <c r="D149" s="18">
        <v>45715</v>
      </c>
      <c r="E149" s="21" t="s">
        <v>16</v>
      </c>
      <c r="F149" s="21" t="s">
        <v>194</v>
      </c>
      <c r="G149" s="22" t="s">
        <v>20</v>
      </c>
      <c r="H149" s="23" t="s">
        <v>17</v>
      </c>
      <c r="I149" s="24">
        <v>525000</v>
      </c>
      <c r="J149" s="25">
        <f ca="1">IF($A149&lt;=0,$I149,0)</f>
        <v>0</v>
      </c>
      <c r="K149" s="25">
        <f ca="1">IF(AND($A149&gt;0,$A149&lt;31),$I149,0)</f>
        <v>525000</v>
      </c>
      <c r="L149" s="25">
        <f ca="1">IF(AND($A149&gt;31,$A149&lt;61),$I149,0)</f>
        <v>0</v>
      </c>
      <c r="M149" s="25">
        <f ca="1">IF(AND($A149&gt;61,$A149&lt;91),$I149,0)</f>
        <v>0</v>
      </c>
      <c r="N149" s="25">
        <f ca="1">IF($A149&gt;=91,$I149,0)</f>
        <v>0</v>
      </c>
      <c r="O149" s="25">
        <f>IF(H149="RWF",I149,IF(H149="USD",I149,IF(H149="ZAR",I149*ZAR,IF(H149="GBP",I149*GBP,IF(H149="EUR",I149*EUR,0)))))</f>
        <v>525000</v>
      </c>
      <c r="P149" s="26">
        <f>IF(H149="RWF",I149/RWF,IF(H149="USD",I149,IF(H149="ZAR",I149*ZAR,IF(H149="GBP",I149*GBP,IF(H149="EUR",I149*EUR,0)))))</f>
        <v>375</v>
      </c>
      <c r="Q149" s="32" t="s">
        <v>307</v>
      </c>
    </row>
    <row r="150" spans="1:17" s="26" customFormat="1" x14ac:dyDescent="0.3">
      <c r="A150" s="19">
        <f ca="1">+A$1-D150</f>
        <v>18.57946365740645</v>
      </c>
      <c r="B150" s="20" t="s">
        <v>304</v>
      </c>
      <c r="C150" s="18">
        <v>45716</v>
      </c>
      <c r="D150" s="18">
        <v>45716</v>
      </c>
      <c r="E150" s="21"/>
      <c r="F150" s="21" t="s">
        <v>241</v>
      </c>
      <c r="G150" s="22" t="s">
        <v>21</v>
      </c>
      <c r="H150" s="23" t="s">
        <v>17</v>
      </c>
      <c r="I150" s="24">
        <v>934000</v>
      </c>
      <c r="J150" s="25">
        <f ca="1">IF($A150&lt;=0,$I150,0)</f>
        <v>0</v>
      </c>
      <c r="K150" s="25">
        <f ca="1">IF(AND($A150&gt;0,$A150&lt;31),$I150,0)</f>
        <v>934000</v>
      </c>
      <c r="L150" s="25">
        <f ca="1">IF(AND($A150&gt;31,$A150&lt;61),$I150,0)</f>
        <v>0</v>
      </c>
      <c r="M150" s="25">
        <f ca="1">IF(AND($A150&gt;61,$A150&lt;91),$I150,0)</f>
        <v>0</v>
      </c>
      <c r="N150" s="25">
        <f ca="1">IF($A150&gt;=91,$I150,0)</f>
        <v>0</v>
      </c>
      <c r="O150" s="25">
        <f>IF(H150="RWF",I150,IF(H150="USD",I150,IF(H150="ZAR",I150*ZAR,IF(H150="GBP",I150*GBP,IF(H150="EUR",I150*EUR,0)))))</f>
        <v>934000</v>
      </c>
      <c r="P150" s="26">
        <f>IF(H150="RWF",I150/RWF,IF(H150="USD",I150,IF(H150="ZAR",I150*ZAR,IF(H150="GBP",I150*GBP,IF(H150="EUR",I150*EUR,0)))))</f>
        <v>667.14285714285711</v>
      </c>
      <c r="Q150" s="32" t="s">
        <v>307</v>
      </c>
    </row>
    <row r="151" spans="1:17" s="26" customFormat="1" x14ac:dyDescent="0.3">
      <c r="A151" s="19">
        <f ca="1">+A$1-D151</f>
        <v>19.57946365740645</v>
      </c>
      <c r="B151" s="20" t="s">
        <v>304</v>
      </c>
      <c r="C151" s="18">
        <v>45715</v>
      </c>
      <c r="D151" s="18">
        <v>45715</v>
      </c>
      <c r="E151" s="21"/>
      <c r="F151" s="21" t="s">
        <v>95</v>
      </c>
      <c r="G151" s="22" t="s">
        <v>96</v>
      </c>
      <c r="H151" s="23" t="s">
        <v>17</v>
      </c>
      <c r="I151" s="24">
        <v>175000</v>
      </c>
      <c r="J151" s="25">
        <f ca="1">IF($A151&lt;=0,$I151,0)</f>
        <v>0</v>
      </c>
      <c r="K151" s="25">
        <f ca="1">IF(AND($A151&gt;0,$A151&lt;31),$I151,0)</f>
        <v>175000</v>
      </c>
      <c r="L151" s="25">
        <f ca="1">IF(AND($A151&gt;31,$A151&lt;61),$I151,0)</f>
        <v>0</v>
      </c>
      <c r="M151" s="25">
        <f ca="1">IF(AND($A151&gt;61,$A151&lt;91),$I151,0)</f>
        <v>0</v>
      </c>
      <c r="N151" s="25">
        <f ca="1">IF($A151&gt;=91,$I151,0)</f>
        <v>0</v>
      </c>
      <c r="O151" s="25">
        <f>IF(H151="RWF",I151,IF(H151="USD",I151,IF(H151="ZAR",I151*ZAR,IF(H151="GBP",I151*GBP,IF(H151="EUR",I151*EUR,0)))))</f>
        <v>175000</v>
      </c>
      <c r="P151" s="26">
        <f>IF(H151="RWF",I151/RWF,IF(H151="USD",I151,IF(H151="ZAR",I151*ZAR,IF(H151="GBP",I151*GBP,IF(H151="EUR",I151*EUR,0)))))</f>
        <v>125</v>
      </c>
      <c r="Q151" s="32" t="s">
        <v>307</v>
      </c>
    </row>
    <row r="152" spans="1:17" s="26" customFormat="1" x14ac:dyDescent="0.3">
      <c r="A152" s="19">
        <f ca="1">+A$1-D152</f>
        <v>45734.579463657406</v>
      </c>
      <c r="B152" s="20" t="s">
        <v>304</v>
      </c>
      <c r="C152" s="18"/>
      <c r="D152" s="18">
        <v>0</v>
      </c>
      <c r="E152" s="21" t="s">
        <v>16</v>
      </c>
      <c r="F152" s="21" t="s">
        <v>97</v>
      </c>
      <c r="G152" s="22" t="s">
        <v>96</v>
      </c>
      <c r="H152" s="23" t="s">
        <v>17</v>
      </c>
      <c r="I152" s="24">
        <v>175000</v>
      </c>
      <c r="J152" s="25">
        <f ca="1">IF($A152&lt;=0,$I152,0)</f>
        <v>0</v>
      </c>
      <c r="K152" s="25">
        <f ca="1">IF(AND($A152&gt;0,$A152&lt;31),$I152,0)</f>
        <v>0</v>
      </c>
      <c r="L152" s="25">
        <f ca="1">IF(AND($A152&gt;31,$A152&lt;61),$I152,0)</f>
        <v>0</v>
      </c>
      <c r="M152" s="25">
        <f ca="1">IF(AND($A152&gt;61,$A152&lt;91),$I152,0)</f>
        <v>0</v>
      </c>
      <c r="N152" s="25">
        <f ca="1">IF($A152&gt;=91,$I152,0)</f>
        <v>175000</v>
      </c>
      <c r="O152" s="25">
        <f>IF(H152="RWF",I152,IF(H152="USD",I152,IF(H152="ZAR",I152*ZAR,IF(H152="GBP",I152*GBP,IF(H152="EUR",I152*EUR,0)))))</f>
        <v>175000</v>
      </c>
      <c r="P152" s="26">
        <f>IF(H152="RWF",I152/RWF,IF(H152="USD",I152,IF(H152="ZAR",I152*ZAR,IF(H152="GBP",I152*GBP,IF(H152="EUR",I152*EUR,0)))))</f>
        <v>125</v>
      </c>
      <c r="Q152" s="32" t="s">
        <v>310</v>
      </c>
    </row>
    <row r="153" spans="1:17" s="26" customFormat="1" x14ac:dyDescent="0.3">
      <c r="A153" s="19">
        <f ca="1">+A$1-D153</f>
        <v>56.57946365740645</v>
      </c>
      <c r="B153" s="20" t="s">
        <v>304</v>
      </c>
      <c r="C153" s="18">
        <v>45678</v>
      </c>
      <c r="D153" s="18">
        <v>45678</v>
      </c>
      <c r="E153" s="21" t="s">
        <v>16</v>
      </c>
      <c r="F153" s="21" t="s">
        <v>190</v>
      </c>
      <c r="G153" s="22" t="s">
        <v>191</v>
      </c>
      <c r="H153" s="23" t="s">
        <v>17</v>
      </c>
      <c r="I153" s="24">
        <v>500000</v>
      </c>
      <c r="J153" s="25">
        <f ca="1">IF($A153&lt;=0,$I153,0)</f>
        <v>0</v>
      </c>
      <c r="K153" s="25">
        <f ca="1">IF(AND($A153&gt;0,$A153&lt;31),$I153,0)</f>
        <v>0</v>
      </c>
      <c r="L153" s="25">
        <f ca="1">IF(AND($A153&gt;31,$A153&lt;61),$I153,0)</f>
        <v>500000</v>
      </c>
      <c r="M153" s="25">
        <f ca="1">IF(AND($A153&gt;61,$A153&lt;91),$I153,0)</f>
        <v>0</v>
      </c>
      <c r="N153" s="25">
        <f ca="1">IF($A153&gt;=91,$I153,0)</f>
        <v>0</v>
      </c>
      <c r="O153" s="25">
        <f>IF(H153="RWF",I153,IF(H153="USD",I153,IF(H153="ZAR",I153*ZAR,IF(H153="GBP",I153*GBP,IF(H153="EUR",I153*EUR,0)))))</f>
        <v>500000</v>
      </c>
      <c r="P153" s="26">
        <f>IF(H153="RWF",I153/RWF,IF(H153="USD",I153,IF(H153="ZAR",I153*ZAR,IF(H153="GBP",I153*GBP,IF(H153="EUR",I153*EUR,0)))))</f>
        <v>357.14285714285717</v>
      </c>
      <c r="Q153" s="32" t="s">
        <v>303</v>
      </c>
    </row>
    <row r="154" spans="1:17" s="26" customFormat="1" x14ac:dyDescent="0.3">
      <c r="A154" s="19">
        <f ca="1">+A$1-D154</f>
        <v>64.57946365740645</v>
      </c>
      <c r="B154" s="20" t="s">
        <v>304</v>
      </c>
      <c r="C154" s="18">
        <v>45670</v>
      </c>
      <c r="D154" s="18">
        <v>45670</v>
      </c>
      <c r="E154" s="21" t="s">
        <v>16</v>
      </c>
      <c r="F154" s="21" t="s">
        <v>298</v>
      </c>
      <c r="G154" s="22" t="s">
        <v>191</v>
      </c>
      <c r="H154" s="23" t="s">
        <v>17</v>
      </c>
      <c r="I154" s="24">
        <v>2100000</v>
      </c>
      <c r="J154" s="25">
        <f ca="1">IF($A154&lt;=0,$I154,0)</f>
        <v>0</v>
      </c>
      <c r="K154" s="25">
        <f ca="1">IF(AND($A154&gt;0,$A154&lt;31),$I154,0)</f>
        <v>0</v>
      </c>
      <c r="L154" s="25">
        <f ca="1">IF(AND($A154&gt;31,$A154&lt;61),$I154,0)</f>
        <v>0</v>
      </c>
      <c r="M154" s="25">
        <f ca="1">IF(AND($A154&gt;61,$A154&lt;91),$I154,0)</f>
        <v>2100000</v>
      </c>
      <c r="N154" s="25">
        <f ca="1">IF($A154&gt;=91,$I154,0)</f>
        <v>0</v>
      </c>
      <c r="O154" s="25">
        <f>IF(H154="RWF",I154,IF(H154="USD",I154,IF(H154="ZAR",I154*ZAR,IF(H154="GBP",I154*GBP,IF(H154="EUR",I154*EUR,0)))))</f>
        <v>2100000</v>
      </c>
      <c r="P154" s="26">
        <f>IF(H154="RWF",I154/RWF,IF(H154="USD",I154,IF(H154="ZAR",I154*ZAR,IF(H154="GBP",I154*GBP,IF(H154="EUR",I154*EUR,0)))))</f>
        <v>1500</v>
      </c>
      <c r="Q154" s="32" t="s">
        <v>303</v>
      </c>
    </row>
    <row r="155" spans="1:17" s="26" customFormat="1" x14ac:dyDescent="0.3">
      <c r="A155" s="19">
        <f ca="1">+A$1-D155</f>
        <v>28.57946365740645</v>
      </c>
      <c r="B155" s="20" t="s">
        <v>304</v>
      </c>
      <c r="C155" s="18">
        <v>45706</v>
      </c>
      <c r="D155" s="18">
        <v>45706</v>
      </c>
      <c r="E155" s="27" t="s">
        <v>16</v>
      </c>
      <c r="F155" s="28" t="s">
        <v>206</v>
      </c>
      <c r="G155" s="29" t="s">
        <v>207</v>
      </c>
      <c r="H155" s="30" t="s">
        <v>17</v>
      </c>
      <c r="I155" s="26">
        <v>600000</v>
      </c>
      <c r="J155" s="25">
        <f ca="1">IF($A155&lt;=0,$I155,0)</f>
        <v>0</v>
      </c>
      <c r="K155" s="25">
        <f ca="1">IF(AND($A155&gt;0,$A155&lt;31),$I155,0)</f>
        <v>600000</v>
      </c>
      <c r="L155" s="25">
        <f ca="1">IF(AND($A155&gt;31,$A155&lt;61),$I155,0)</f>
        <v>0</v>
      </c>
      <c r="M155" s="25">
        <f ca="1">IF(AND($A155&gt;61,$A155&lt;91),$I155,0)</f>
        <v>0</v>
      </c>
      <c r="N155" s="25">
        <f ca="1">IF($A155&gt;=91,$I155,0)</f>
        <v>0</v>
      </c>
      <c r="O155" s="25">
        <f>IF(H155="RWF",I155,IF(H155="USD",I155,IF(H155="ZAR",I155*ZAR,IF(H155="GBP",I155*GBP,IF(H155="EUR",I155*EUR,0)))))</f>
        <v>600000</v>
      </c>
      <c r="P155" s="26">
        <f>IF(H155="RWF",I155/RWF,IF(H155="USD",I155,IF(H155="ZAR",I155*ZAR,IF(H155="GBP",I155*GBP,IF(H155="EUR",I155*EUR,0)))))</f>
        <v>428.57142857142856</v>
      </c>
      <c r="Q155" s="32" t="s">
        <v>303</v>
      </c>
    </row>
    <row r="156" spans="1:17" s="26" customFormat="1" x14ac:dyDescent="0.3">
      <c r="A156" s="19">
        <f ca="1">+A$1-D156</f>
        <v>34.57946365740645</v>
      </c>
      <c r="B156" s="20" t="s">
        <v>304</v>
      </c>
      <c r="C156" s="18">
        <v>45670</v>
      </c>
      <c r="D156" s="18">
        <v>45700</v>
      </c>
      <c r="E156" s="27" t="s">
        <v>16</v>
      </c>
      <c r="F156" s="28" t="s">
        <v>65</v>
      </c>
      <c r="G156" s="29" t="s">
        <v>66</v>
      </c>
      <c r="H156" s="30" t="s">
        <v>17</v>
      </c>
      <c r="I156" s="26">
        <v>90000</v>
      </c>
      <c r="J156" s="25">
        <f ca="1">IF($A156&lt;=0,$I156,0)</f>
        <v>0</v>
      </c>
      <c r="K156" s="25">
        <f ca="1">IF(AND($A156&gt;0,$A156&lt;31),$I156,0)</f>
        <v>0</v>
      </c>
      <c r="L156" s="25">
        <f ca="1">IF(AND($A156&gt;31,$A156&lt;61),$I156,0)</f>
        <v>90000</v>
      </c>
      <c r="M156" s="25">
        <f ca="1">IF(AND($A156&gt;61,$A156&lt;91),$I156,0)</f>
        <v>0</v>
      </c>
      <c r="N156" s="25">
        <f ca="1">IF($A156&gt;=91,$I156,0)</f>
        <v>0</v>
      </c>
      <c r="O156" s="25">
        <f>IF(H156="RWF",I156,IF(H156="USD",I156,IF(H156="ZAR",I156*ZAR,IF(H156="GBP",I156*GBP,IF(H156="EUR",I156*EUR,0)))))</f>
        <v>90000</v>
      </c>
      <c r="P156" s="26">
        <f>IF(H156="RWF",I156/RWF,IF(H156="USD",I156,IF(H156="ZAR",I156*ZAR,IF(H156="GBP",I156*GBP,IF(H156="EUR",I156*EUR,0)))))</f>
        <v>64.285714285714292</v>
      </c>
      <c r="Q156" s="32" t="s">
        <v>307</v>
      </c>
    </row>
    <row r="157" spans="1:17" s="26" customFormat="1" x14ac:dyDescent="0.3">
      <c r="A157" s="19">
        <f ca="1">+A$1-D157</f>
        <v>3.5794636574064498</v>
      </c>
      <c r="B157" s="20" t="s">
        <v>304</v>
      </c>
      <c r="C157" s="18">
        <v>45701</v>
      </c>
      <c r="D157" s="18">
        <v>45731</v>
      </c>
      <c r="E157" s="27" t="s">
        <v>16</v>
      </c>
      <c r="F157" s="28" t="s">
        <v>88</v>
      </c>
      <c r="G157" s="29" t="s">
        <v>66</v>
      </c>
      <c r="H157" s="30" t="s">
        <v>17</v>
      </c>
      <c r="I157" s="26">
        <v>150000</v>
      </c>
      <c r="J157" s="25">
        <f ca="1">IF($A157&lt;=0,$I157,0)</f>
        <v>0</v>
      </c>
      <c r="K157" s="25">
        <f ca="1">IF(AND($A157&gt;0,$A157&lt;31),$I157,0)</f>
        <v>150000</v>
      </c>
      <c r="L157" s="25">
        <f ca="1">IF(AND($A157&gt;31,$A157&lt;61),$I157,0)</f>
        <v>0</v>
      </c>
      <c r="M157" s="25">
        <f ca="1">IF(AND($A157&gt;61,$A157&lt;91),$I157,0)</f>
        <v>0</v>
      </c>
      <c r="N157" s="25">
        <f ca="1">IF($A157&gt;=91,$I157,0)</f>
        <v>0</v>
      </c>
      <c r="O157" s="25">
        <f>IF(H157="RWF",I157,IF(H157="USD",I157,IF(H157="ZAR",I157*ZAR,IF(H157="GBP",I157*GBP,IF(H157="EUR",I157*EUR,0)))))</f>
        <v>150000</v>
      </c>
      <c r="P157" s="26">
        <f>IF(H157="RWF",I157/RWF,IF(H157="USD",I157,IF(H157="ZAR",I157*ZAR,IF(H157="GBP",I157*GBP,IF(H157="EUR",I157*EUR,0)))))</f>
        <v>107.14285714285714</v>
      </c>
      <c r="Q157" s="32" t="s">
        <v>307</v>
      </c>
    </row>
    <row r="158" spans="1:17" s="26" customFormat="1" x14ac:dyDescent="0.3">
      <c r="A158" s="19">
        <f ca="1">+A$1-D158</f>
        <v>13.57946365740645</v>
      </c>
      <c r="B158" s="20" t="s">
        <v>304</v>
      </c>
      <c r="C158" s="18">
        <v>45691</v>
      </c>
      <c r="D158" s="18">
        <v>45721</v>
      </c>
      <c r="E158" s="27" t="s">
        <v>16</v>
      </c>
      <c r="F158" s="28" t="s">
        <v>112</v>
      </c>
      <c r="G158" s="29" t="s">
        <v>66</v>
      </c>
      <c r="H158" s="30" t="s">
        <v>17</v>
      </c>
      <c r="I158" s="26">
        <v>240000</v>
      </c>
      <c r="J158" s="25">
        <f ca="1">IF($A158&lt;=0,$I158,0)</f>
        <v>0</v>
      </c>
      <c r="K158" s="25">
        <f ca="1">IF(AND($A158&gt;0,$A158&lt;31),$I158,0)</f>
        <v>240000</v>
      </c>
      <c r="L158" s="25">
        <f ca="1">IF(AND($A158&gt;31,$A158&lt;61),$I158,0)</f>
        <v>0</v>
      </c>
      <c r="M158" s="25">
        <f ca="1">IF(AND($A158&gt;61,$A158&lt;91),$I158,0)</f>
        <v>0</v>
      </c>
      <c r="N158" s="25">
        <f ca="1">IF($A158&gt;=91,$I158,0)</f>
        <v>0</v>
      </c>
      <c r="O158" s="25">
        <f>IF(H158="RWF",I158,IF(H158="USD",I158,IF(H158="ZAR",I158*ZAR,IF(H158="GBP",I158*GBP,IF(H158="EUR",I158*EUR,0)))))</f>
        <v>240000</v>
      </c>
      <c r="P158" s="26">
        <f>IF(H158="RWF",I158/RWF,IF(H158="USD",I158,IF(H158="ZAR",I158*ZAR,IF(H158="GBP",I158*GBP,IF(H158="EUR",I158*EUR,0)))))</f>
        <v>171.42857142857142</v>
      </c>
      <c r="Q158" s="32" t="s">
        <v>307</v>
      </c>
    </row>
    <row r="159" spans="1:17" s="26" customFormat="1" x14ac:dyDescent="0.3">
      <c r="A159" s="19">
        <f ca="1">+A$1-D159</f>
        <v>37.57946365740645</v>
      </c>
      <c r="B159" s="20" t="s">
        <v>304</v>
      </c>
      <c r="C159" s="18">
        <v>45667</v>
      </c>
      <c r="D159" s="18">
        <v>45697</v>
      </c>
      <c r="E159" s="27" t="s">
        <v>16</v>
      </c>
      <c r="F159" s="28" t="s">
        <v>115</v>
      </c>
      <c r="G159" s="29" t="s">
        <v>66</v>
      </c>
      <c r="H159" s="30" t="s">
        <v>17</v>
      </c>
      <c r="I159" s="26">
        <v>250000</v>
      </c>
      <c r="J159" s="25">
        <f ca="1">IF($A159&lt;=0,$I159,0)</f>
        <v>0</v>
      </c>
      <c r="K159" s="25">
        <f ca="1">IF(AND($A159&gt;0,$A159&lt;31),$I159,0)</f>
        <v>0</v>
      </c>
      <c r="L159" s="25">
        <f ca="1">IF(AND($A159&gt;31,$A159&lt;61),$I159,0)</f>
        <v>250000</v>
      </c>
      <c r="M159" s="25">
        <f ca="1">IF(AND($A159&gt;61,$A159&lt;91),$I159,0)</f>
        <v>0</v>
      </c>
      <c r="N159" s="25">
        <f ca="1">IF($A159&gt;=91,$I159,0)</f>
        <v>0</v>
      </c>
      <c r="O159" s="25">
        <f>IF(H159="RWF",I159,IF(H159="USD",I159,IF(H159="ZAR",I159*ZAR,IF(H159="GBP",I159*GBP,IF(H159="EUR",I159*EUR,0)))))</f>
        <v>250000</v>
      </c>
      <c r="P159" s="26">
        <f>IF(H159="RWF",I159/RWF,IF(H159="USD",I159,IF(H159="ZAR",I159*ZAR,IF(H159="GBP",I159*GBP,IF(H159="EUR",I159*EUR,0)))))</f>
        <v>178.57142857142858</v>
      </c>
      <c r="Q159" s="32" t="s">
        <v>307</v>
      </c>
    </row>
    <row r="160" spans="1:17" s="26" customFormat="1" x14ac:dyDescent="0.3">
      <c r="A160" s="19">
        <f ca="1">+A$1-D160</f>
        <v>30.57946365740645</v>
      </c>
      <c r="B160" s="20" t="s">
        <v>304</v>
      </c>
      <c r="C160" s="18">
        <v>45674</v>
      </c>
      <c r="D160" s="18">
        <v>45704</v>
      </c>
      <c r="E160" s="27" t="s">
        <v>16</v>
      </c>
      <c r="F160" s="28" t="s">
        <v>120</v>
      </c>
      <c r="G160" s="29" t="s">
        <v>66</v>
      </c>
      <c r="H160" s="30" t="s">
        <v>17</v>
      </c>
      <c r="I160" s="26">
        <v>260000</v>
      </c>
      <c r="J160" s="25">
        <f ca="1">IF($A160&lt;=0,$I160,0)</f>
        <v>0</v>
      </c>
      <c r="K160" s="25">
        <f ca="1">IF(AND($A160&gt;0,$A160&lt;31),$I160,0)</f>
        <v>260000</v>
      </c>
      <c r="L160" s="25">
        <f ca="1">IF(AND($A160&gt;31,$A160&lt;61),$I160,0)</f>
        <v>0</v>
      </c>
      <c r="M160" s="25">
        <f ca="1">IF(AND($A160&gt;61,$A160&lt;91),$I160,0)</f>
        <v>0</v>
      </c>
      <c r="N160" s="25">
        <f ca="1">IF($A160&gt;=91,$I160,0)</f>
        <v>0</v>
      </c>
      <c r="O160" s="25">
        <f>IF(H160="RWF",I160,IF(H160="USD",I160,IF(H160="ZAR",I160*ZAR,IF(H160="GBP",I160*GBP,IF(H160="EUR",I160*EUR,0)))))</f>
        <v>260000</v>
      </c>
      <c r="P160" s="26">
        <f>IF(H160="RWF",I160/RWF,IF(H160="USD",I160,IF(H160="ZAR",I160*ZAR,IF(H160="GBP",I160*GBP,IF(H160="EUR",I160*EUR,0)))))</f>
        <v>185.71428571428572</v>
      </c>
      <c r="Q160" s="32" t="s">
        <v>307</v>
      </c>
    </row>
    <row r="161" spans="1:17" s="26" customFormat="1" x14ac:dyDescent="0.3">
      <c r="A161" s="19">
        <f ca="1">+A$1-D161</f>
        <v>34.57946365740645</v>
      </c>
      <c r="B161" s="20" t="s">
        <v>304</v>
      </c>
      <c r="C161" s="18">
        <v>45670</v>
      </c>
      <c r="D161" s="18">
        <v>45700</v>
      </c>
      <c r="E161" s="27" t="s">
        <v>16</v>
      </c>
      <c r="F161" s="28" t="s">
        <v>222</v>
      </c>
      <c r="G161" s="29" t="s">
        <v>66</v>
      </c>
      <c r="H161" s="30" t="s">
        <v>17</v>
      </c>
      <c r="I161" s="26">
        <v>730000</v>
      </c>
      <c r="J161" s="25">
        <f ca="1">IF($A161&lt;=0,$I161,0)</f>
        <v>0</v>
      </c>
      <c r="K161" s="25">
        <f ca="1">IF(AND($A161&gt;0,$A161&lt;31),$I161,0)</f>
        <v>0</v>
      </c>
      <c r="L161" s="25">
        <f ca="1">IF(AND($A161&gt;31,$A161&lt;61),$I161,0)</f>
        <v>730000</v>
      </c>
      <c r="M161" s="25">
        <f ca="1">IF(AND($A161&gt;61,$A161&lt;91),$I161,0)</f>
        <v>0</v>
      </c>
      <c r="N161" s="25">
        <f ca="1">IF($A161&gt;=91,$I161,0)</f>
        <v>0</v>
      </c>
      <c r="O161" s="25">
        <f>IF(H161="RWF",I161,IF(H161="USD",I161,IF(H161="ZAR",I161*ZAR,IF(H161="GBP",I161*GBP,IF(H161="EUR",I161*EUR,0)))))</f>
        <v>730000</v>
      </c>
      <c r="P161" s="26">
        <f>IF(H161="RWF",I161/RWF,IF(H161="USD",I161,IF(H161="ZAR",I161*ZAR,IF(H161="GBP",I161*GBP,IF(H161="EUR",I161*EUR,0)))))</f>
        <v>521.42857142857144</v>
      </c>
      <c r="Q161" s="32" t="s">
        <v>307</v>
      </c>
    </row>
    <row r="162" spans="1:17" s="26" customFormat="1" x14ac:dyDescent="0.3">
      <c r="A162" s="19">
        <f ca="1">+A$1-D162</f>
        <v>13.57946365740645</v>
      </c>
      <c r="B162" s="20" t="s">
        <v>304</v>
      </c>
      <c r="C162" s="18">
        <v>45691</v>
      </c>
      <c r="D162" s="18">
        <v>45721</v>
      </c>
      <c r="E162" s="27" t="s">
        <v>16</v>
      </c>
      <c r="F162" s="28" t="s">
        <v>235</v>
      </c>
      <c r="G162" s="29" t="s">
        <v>66</v>
      </c>
      <c r="H162" s="30" t="s">
        <v>17</v>
      </c>
      <c r="I162" s="26">
        <v>827000</v>
      </c>
      <c r="J162" s="25">
        <f ca="1">IF($A162&lt;=0,$I162,0)</f>
        <v>0</v>
      </c>
      <c r="K162" s="25">
        <f ca="1">IF(AND($A162&gt;0,$A162&lt;31),$I162,0)</f>
        <v>827000</v>
      </c>
      <c r="L162" s="25">
        <f ca="1">IF(AND($A162&gt;31,$A162&lt;61),$I162,0)</f>
        <v>0</v>
      </c>
      <c r="M162" s="25">
        <f ca="1">IF(AND($A162&gt;61,$A162&lt;91),$I162,0)</f>
        <v>0</v>
      </c>
      <c r="N162" s="25">
        <f ca="1">IF($A162&gt;=91,$I162,0)</f>
        <v>0</v>
      </c>
      <c r="O162" s="25">
        <f>IF(H162="RWF",I162,IF(H162="USD",I162,IF(H162="ZAR",I162*ZAR,IF(H162="GBP",I162*GBP,IF(H162="EUR",I162*EUR,0)))))</f>
        <v>827000</v>
      </c>
      <c r="P162" s="26">
        <f>IF(H162="RWF",I162/RWF,IF(H162="USD",I162,IF(H162="ZAR",I162*ZAR,IF(H162="GBP",I162*GBP,IF(H162="EUR",I162*EUR,0)))))</f>
        <v>590.71428571428567</v>
      </c>
      <c r="Q162" s="32" t="s">
        <v>307</v>
      </c>
    </row>
    <row r="163" spans="1:17" s="26" customFormat="1" x14ac:dyDescent="0.3">
      <c r="A163" s="19">
        <f ca="1">+A$1-D163</f>
        <v>34.57946365740645</v>
      </c>
      <c r="B163" s="20" t="s">
        <v>304</v>
      </c>
      <c r="C163" s="18">
        <v>45670</v>
      </c>
      <c r="D163" s="18">
        <v>45700</v>
      </c>
      <c r="E163" s="27" t="s">
        <v>16</v>
      </c>
      <c r="F163" s="28" t="s">
        <v>237</v>
      </c>
      <c r="G163" s="29" t="s">
        <v>66</v>
      </c>
      <c r="H163" s="30" t="s">
        <v>17</v>
      </c>
      <c r="I163" s="26">
        <v>837000</v>
      </c>
      <c r="J163" s="25">
        <f ca="1">IF($A163&lt;=0,$I163,0)</f>
        <v>0</v>
      </c>
      <c r="K163" s="25">
        <f ca="1">IF(AND($A163&gt;0,$A163&lt;31),$I163,0)</f>
        <v>0</v>
      </c>
      <c r="L163" s="25">
        <f ca="1">IF(AND($A163&gt;31,$A163&lt;61),$I163,0)</f>
        <v>837000</v>
      </c>
      <c r="M163" s="25">
        <f ca="1">IF(AND($A163&gt;61,$A163&lt;91),$I163,0)</f>
        <v>0</v>
      </c>
      <c r="N163" s="25">
        <f ca="1">IF($A163&gt;=91,$I163,0)</f>
        <v>0</v>
      </c>
      <c r="O163" s="25">
        <f>IF(H163="RWF",I163,IF(H163="USD",I163,IF(H163="ZAR",I163*ZAR,IF(H163="GBP",I163*GBP,IF(H163="EUR",I163*EUR,0)))))</f>
        <v>837000</v>
      </c>
      <c r="P163" s="26">
        <f>IF(H163="RWF",I163/RWF,IF(H163="USD",I163,IF(H163="ZAR",I163*ZAR,IF(H163="GBP",I163*GBP,IF(H163="EUR",I163*EUR,0)))))</f>
        <v>597.85714285714289</v>
      </c>
      <c r="Q163" s="32" t="s">
        <v>307</v>
      </c>
    </row>
    <row r="164" spans="1:17" s="26" customFormat="1" x14ac:dyDescent="0.3">
      <c r="A164" s="19">
        <f ca="1">+A$1-D164</f>
        <v>39.57946365740645</v>
      </c>
      <c r="B164" s="20" t="s">
        <v>304</v>
      </c>
      <c r="C164" s="18">
        <v>45665</v>
      </c>
      <c r="D164" s="18">
        <v>45695</v>
      </c>
      <c r="E164" s="27" t="s">
        <v>16</v>
      </c>
      <c r="F164" s="28" t="s">
        <v>242</v>
      </c>
      <c r="G164" s="29" t="s">
        <v>66</v>
      </c>
      <c r="H164" s="30" t="s">
        <v>17</v>
      </c>
      <c r="I164" s="26">
        <v>950000</v>
      </c>
      <c r="J164" s="25">
        <f ca="1">IF($A164&lt;=0,$I164,0)</f>
        <v>0</v>
      </c>
      <c r="K164" s="25">
        <f ca="1">IF(AND($A164&gt;0,$A164&lt;31),$I164,0)</f>
        <v>0</v>
      </c>
      <c r="L164" s="25">
        <f ca="1">IF(AND($A164&gt;31,$A164&lt;61),$I164,0)</f>
        <v>950000</v>
      </c>
      <c r="M164" s="25">
        <f ca="1">IF(AND($A164&gt;61,$A164&lt;91),$I164,0)</f>
        <v>0</v>
      </c>
      <c r="N164" s="25">
        <f ca="1">IF($A164&gt;=91,$I164,0)</f>
        <v>0</v>
      </c>
      <c r="O164" s="25">
        <f>IF(H164="RWF",I164,IF(H164="USD",I164,IF(H164="ZAR",I164*ZAR,IF(H164="GBP",I164*GBP,IF(H164="EUR",I164*EUR,0)))))</f>
        <v>950000</v>
      </c>
      <c r="P164" s="26">
        <f>IF(H164="RWF",I164/RWF,IF(H164="USD",I164,IF(H164="ZAR",I164*ZAR,IF(H164="GBP",I164*GBP,IF(H164="EUR",I164*EUR,0)))))</f>
        <v>678.57142857142856</v>
      </c>
      <c r="Q164" s="32" t="s">
        <v>307</v>
      </c>
    </row>
    <row r="165" spans="1:17" s="26" customFormat="1" x14ac:dyDescent="0.3">
      <c r="A165" s="19">
        <f ca="1">+A$1-D165</f>
        <v>3.5794636574064498</v>
      </c>
      <c r="B165" s="20" t="s">
        <v>304</v>
      </c>
      <c r="C165" s="18">
        <v>45701</v>
      </c>
      <c r="D165" s="18">
        <v>45731</v>
      </c>
      <c r="E165" s="27" t="s">
        <v>16</v>
      </c>
      <c r="F165" s="28" t="s">
        <v>243</v>
      </c>
      <c r="G165" s="29" t="s">
        <v>66</v>
      </c>
      <c r="H165" s="30" t="s">
        <v>17</v>
      </c>
      <c r="I165" s="26">
        <v>950000</v>
      </c>
      <c r="J165" s="25">
        <f ca="1">IF($A165&lt;=0,$I165,0)</f>
        <v>0</v>
      </c>
      <c r="K165" s="25">
        <f ca="1">IF(AND($A165&gt;0,$A165&lt;31),$I165,0)</f>
        <v>950000</v>
      </c>
      <c r="L165" s="25">
        <f ca="1">IF(AND($A165&gt;31,$A165&lt;61),$I165,0)</f>
        <v>0</v>
      </c>
      <c r="M165" s="25">
        <f ca="1">IF(AND($A165&gt;61,$A165&lt;91),$I165,0)</f>
        <v>0</v>
      </c>
      <c r="N165" s="25">
        <f ca="1">IF($A165&gt;=91,$I165,0)</f>
        <v>0</v>
      </c>
      <c r="O165" s="25">
        <f>IF(H165="RWF",I165,IF(H165="USD",I165,IF(H165="ZAR",I165*ZAR,IF(H165="GBP",I165*GBP,IF(H165="EUR",I165*EUR,0)))))</f>
        <v>950000</v>
      </c>
      <c r="P165" s="26">
        <f>IF(H165="RWF",I165/RWF,IF(H165="USD",I165,IF(H165="ZAR",I165*ZAR,IF(H165="GBP",I165*GBP,IF(H165="EUR",I165*EUR,0)))))</f>
        <v>678.57142857142856</v>
      </c>
      <c r="Q165" s="32" t="s">
        <v>307</v>
      </c>
    </row>
    <row r="166" spans="1:17" s="26" customFormat="1" x14ac:dyDescent="0.3">
      <c r="A166" s="19">
        <f ca="1">+A$1-D166</f>
        <v>34.57946365740645</v>
      </c>
      <c r="B166" s="20" t="s">
        <v>304</v>
      </c>
      <c r="C166" s="18">
        <v>45670</v>
      </c>
      <c r="D166" s="18">
        <v>45700</v>
      </c>
      <c r="E166" s="27" t="s">
        <v>16</v>
      </c>
      <c r="F166" s="28" t="s">
        <v>271</v>
      </c>
      <c r="G166" s="29" t="s">
        <v>66</v>
      </c>
      <c r="H166" s="30" t="s">
        <v>17</v>
      </c>
      <c r="I166" s="26">
        <v>1350000</v>
      </c>
      <c r="J166" s="25">
        <f ca="1">IF($A166&lt;=0,$I166,0)</f>
        <v>0</v>
      </c>
      <c r="K166" s="25">
        <f ca="1">IF(AND($A166&gt;0,$A166&lt;31),$I166,0)</f>
        <v>0</v>
      </c>
      <c r="L166" s="25">
        <f ca="1">IF(AND($A166&gt;31,$A166&lt;61),$I166,0)</f>
        <v>1350000</v>
      </c>
      <c r="M166" s="25">
        <f ca="1">IF(AND($A166&gt;61,$A166&lt;91),$I166,0)</f>
        <v>0</v>
      </c>
      <c r="N166" s="25">
        <f ca="1">IF($A166&gt;=91,$I166,0)</f>
        <v>0</v>
      </c>
      <c r="O166" s="25">
        <f>IF(H166="RWF",I166,IF(H166="USD",I166,IF(H166="ZAR",I166*ZAR,IF(H166="GBP",I166*GBP,IF(H166="EUR",I166*EUR,0)))))</f>
        <v>1350000</v>
      </c>
      <c r="P166" s="26">
        <f>IF(H166="RWF",I166/RWF,IF(H166="USD",I166,IF(H166="ZAR",I166*ZAR,IF(H166="GBP",I166*GBP,IF(H166="EUR",I166*EUR,0)))))</f>
        <v>964.28571428571433</v>
      </c>
      <c r="Q166" s="32" t="s">
        <v>307</v>
      </c>
    </row>
    <row r="167" spans="1:17" s="26" customFormat="1" x14ac:dyDescent="0.3">
      <c r="A167" s="19">
        <f ca="1">+A$1-D167</f>
        <v>34.57946365740645</v>
      </c>
      <c r="B167" s="20" t="s">
        <v>304</v>
      </c>
      <c r="C167" s="18">
        <v>45670</v>
      </c>
      <c r="D167" s="18">
        <v>45700</v>
      </c>
      <c r="E167" s="27" t="s">
        <v>16</v>
      </c>
      <c r="F167" s="28" t="s">
        <v>276</v>
      </c>
      <c r="G167" s="29" t="s">
        <v>66</v>
      </c>
      <c r="H167" s="30" t="s">
        <v>17</v>
      </c>
      <c r="I167" s="26">
        <v>1408000</v>
      </c>
      <c r="J167" s="25">
        <f ca="1">IF($A167&lt;=0,$I167,0)</f>
        <v>0</v>
      </c>
      <c r="K167" s="25">
        <f ca="1">IF(AND($A167&gt;0,$A167&lt;31),$I167,0)</f>
        <v>0</v>
      </c>
      <c r="L167" s="25">
        <f ca="1">IF(AND($A167&gt;31,$A167&lt;61),$I167,0)</f>
        <v>1408000</v>
      </c>
      <c r="M167" s="25">
        <f ca="1">IF(AND($A167&gt;61,$A167&lt;91),$I167,0)</f>
        <v>0</v>
      </c>
      <c r="N167" s="25">
        <f ca="1">IF($A167&gt;=91,$I167,0)</f>
        <v>0</v>
      </c>
      <c r="O167" s="25">
        <f>IF(H167="RWF",I167,IF(H167="USD",I167,IF(H167="ZAR",I167*ZAR,IF(H167="GBP",I167*GBP,IF(H167="EUR",I167*EUR,0)))))</f>
        <v>1408000</v>
      </c>
      <c r="P167" s="26">
        <f>IF(H167="RWF",I167/RWF,IF(H167="USD",I167,IF(H167="ZAR",I167*ZAR,IF(H167="GBP",I167*GBP,IF(H167="EUR",I167*EUR,0)))))</f>
        <v>1005.7142857142857</v>
      </c>
      <c r="Q167" s="32" t="s">
        <v>307</v>
      </c>
    </row>
    <row r="168" spans="1:17" s="26" customFormat="1" x14ac:dyDescent="0.3">
      <c r="A168" s="19">
        <f ca="1">+A$1-D168</f>
        <v>19.57946365740645</v>
      </c>
      <c r="B168" s="20" t="s">
        <v>304</v>
      </c>
      <c r="C168" s="18">
        <v>45685</v>
      </c>
      <c r="D168" s="18">
        <v>45715</v>
      </c>
      <c r="E168" s="27" t="s">
        <v>16</v>
      </c>
      <c r="F168" s="28" t="s">
        <v>296</v>
      </c>
      <c r="G168" s="29" t="s">
        <v>66</v>
      </c>
      <c r="H168" s="30" t="s">
        <v>17</v>
      </c>
      <c r="I168" s="26">
        <v>2066000</v>
      </c>
      <c r="J168" s="25">
        <f ca="1">IF($A168&lt;=0,$I168,0)</f>
        <v>0</v>
      </c>
      <c r="K168" s="25">
        <f ca="1">IF(AND($A168&gt;0,$A168&lt;31),$I168,0)</f>
        <v>2066000</v>
      </c>
      <c r="L168" s="25">
        <f ca="1">IF(AND($A168&gt;31,$A168&lt;61),$I168,0)</f>
        <v>0</v>
      </c>
      <c r="M168" s="25">
        <f ca="1">IF(AND($A168&gt;61,$A168&lt;91),$I168,0)</f>
        <v>0</v>
      </c>
      <c r="N168" s="25">
        <f ca="1">IF($A168&gt;=91,$I168,0)</f>
        <v>0</v>
      </c>
      <c r="O168" s="25">
        <f>IF(H168="RWF",I168,IF(H168="USD",I168,IF(H168="ZAR",I168*ZAR,IF(H168="GBP",I168*GBP,IF(H168="EUR",I168*EUR,0)))))</f>
        <v>2066000</v>
      </c>
      <c r="P168" s="26">
        <f>IF(H168="RWF",I168/RWF,IF(H168="USD",I168,IF(H168="ZAR",I168*ZAR,IF(H168="GBP",I168*GBP,IF(H168="EUR",I168*EUR,0)))))</f>
        <v>1475.7142857142858</v>
      </c>
      <c r="Q168" s="32" t="s">
        <v>307</v>
      </c>
    </row>
    <row r="169" spans="1:17" s="26" customFormat="1" x14ac:dyDescent="0.3">
      <c r="A169" s="19">
        <f ca="1">+A$1-D169</f>
        <v>122.57946365740645</v>
      </c>
      <c r="B169" s="20" t="s">
        <v>304</v>
      </c>
      <c r="C169" s="18">
        <v>45597</v>
      </c>
      <c r="D169" s="18">
        <v>45612</v>
      </c>
      <c r="E169" s="27" t="s">
        <v>16</v>
      </c>
      <c r="F169" s="28" t="s">
        <v>38</v>
      </c>
      <c r="G169" s="29" t="s">
        <v>39</v>
      </c>
      <c r="H169" s="30" t="s">
        <v>17</v>
      </c>
      <c r="I169" s="26">
        <v>17500</v>
      </c>
      <c r="J169" s="25">
        <f ca="1">IF($A169&lt;=0,$I169,0)</f>
        <v>0</v>
      </c>
      <c r="K169" s="25">
        <f ca="1">IF(AND($A169&gt;0,$A169&lt;31),$I169,0)</f>
        <v>0</v>
      </c>
      <c r="L169" s="25">
        <f ca="1">IF(AND($A169&gt;31,$A169&lt;61),$I169,0)</f>
        <v>0</v>
      </c>
      <c r="M169" s="25">
        <f ca="1">IF(AND($A169&gt;61,$A169&lt;91),$I169,0)</f>
        <v>0</v>
      </c>
      <c r="N169" s="25">
        <f ca="1">IF($A169&gt;=91,$I169,0)</f>
        <v>17500</v>
      </c>
      <c r="O169" s="25">
        <f>IF(H169="RWF",I169,IF(H169="USD",I169,IF(H169="ZAR",I169*ZAR,IF(H169="GBP",I169*GBP,IF(H169="EUR",I169*EUR,0)))))</f>
        <v>17500</v>
      </c>
      <c r="P169" s="26">
        <f>IF(H169="RWF",I169/RWF,IF(H169="USD",I169,IF(H169="ZAR",I169*ZAR,IF(H169="GBP",I169*GBP,IF(H169="EUR",I169*EUR,0)))))</f>
        <v>12.5</v>
      </c>
      <c r="Q169" s="32" t="s">
        <v>307</v>
      </c>
    </row>
    <row r="170" spans="1:17" s="26" customFormat="1" x14ac:dyDescent="0.3">
      <c r="A170" s="19">
        <f ca="1">+A$1-D170</f>
        <v>157.57946365740645</v>
      </c>
      <c r="B170" s="20" t="s">
        <v>304</v>
      </c>
      <c r="C170" s="18">
        <v>45562</v>
      </c>
      <c r="D170" s="18">
        <v>45577</v>
      </c>
      <c r="E170" s="27" t="s">
        <v>16</v>
      </c>
      <c r="F170" s="28" t="s">
        <v>50</v>
      </c>
      <c r="G170" s="29" t="s">
        <v>39</v>
      </c>
      <c r="H170" s="30" t="s">
        <v>17</v>
      </c>
      <c r="I170" s="26">
        <v>66000</v>
      </c>
      <c r="J170" s="25">
        <f ca="1">IF($A170&lt;=0,$I170,0)</f>
        <v>0</v>
      </c>
      <c r="K170" s="25">
        <f ca="1">IF(AND($A170&gt;0,$A170&lt;31),$I170,0)</f>
        <v>0</v>
      </c>
      <c r="L170" s="25">
        <f ca="1">IF(AND($A170&gt;31,$A170&lt;61),$I170,0)</f>
        <v>0</v>
      </c>
      <c r="M170" s="25">
        <f ca="1">IF(AND($A170&gt;61,$A170&lt;91),$I170,0)</f>
        <v>0</v>
      </c>
      <c r="N170" s="25">
        <f ca="1">IF($A170&gt;=91,$I170,0)</f>
        <v>66000</v>
      </c>
      <c r="O170" s="25">
        <f>IF(H170="RWF",I170,IF(H170="USD",I170,IF(H170="ZAR",I170*ZAR,IF(H170="GBP",I170*GBP,IF(H170="EUR",I170*EUR,0)))))</f>
        <v>66000</v>
      </c>
      <c r="P170" s="26">
        <f>IF(H170="RWF",I170/RWF,IF(H170="USD",I170,IF(H170="ZAR",I170*ZAR,IF(H170="GBP",I170*GBP,IF(H170="EUR",I170*EUR,0)))))</f>
        <v>47.142857142857146</v>
      </c>
      <c r="Q170" s="32" t="s">
        <v>307</v>
      </c>
    </row>
    <row r="171" spans="1:17" s="26" customFormat="1" x14ac:dyDescent="0.3">
      <c r="A171" s="19">
        <f ca="1">+A$1-D171</f>
        <v>40.57946365740645</v>
      </c>
      <c r="B171" s="20" t="s">
        <v>304</v>
      </c>
      <c r="C171" s="18">
        <v>45679</v>
      </c>
      <c r="D171" s="18">
        <v>45694</v>
      </c>
      <c r="E171" s="27"/>
      <c r="F171" s="28" t="s">
        <v>62</v>
      </c>
      <c r="G171" s="29" t="s">
        <v>39</v>
      </c>
      <c r="H171" s="30" t="s">
        <v>17</v>
      </c>
      <c r="I171" s="26">
        <v>84000</v>
      </c>
      <c r="J171" s="25">
        <f ca="1">IF($A171&lt;=0,$I171,0)</f>
        <v>0</v>
      </c>
      <c r="K171" s="25">
        <f ca="1">IF(AND($A171&gt;0,$A171&lt;31),$I171,0)</f>
        <v>0</v>
      </c>
      <c r="L171" s="25">
        <f ca="1">IF(AND($A171&gt;31,$A171&lt;61),$I171,0)</f>
        <v>84000</v>
      </c>
      <c r="M171" s="25">
        <f ca="1">IF(AND($A171&gt;61,$A171&lt;91),$I171,0)</f>
        <v>0</v>
      </c>
      <c r="N171" s="25">
        <f ca="1">IF($A171&gt;=91,$I171,0)</f>
        <v>0</v>
      </c>
      <c r="O171" s="25">
        <f>IF(H171="RWF",I171,IF(H171="USD",I171,IF(H171="ZAR",I171*ZAR,IF(H171="GBP",I171*GBP,IF(H171="EUR",I171*EUR,0)))))</f>
        <v>84000</v>
      </c>
      <c r="P171" s="26">
        <f>IF(H171="RWF",I171/RWF,IF(H171="USD",I171,IF(H171="ZAR",I171*ZAR,IF(H171="GBP",I171*GBP,IF(H171="EUR",I171*EUR,0)))))</f>
        <v>60</v>
      </c>
      <c r="Q171" s="32" t="s">
        <v>307</v>
      </c>
    </row>
    <row r="172" spans="1:17" s="26" customFormat="1" x14ac:dyDescent="0.3">
      <c r="A172" s="19">
        <f ca="1">+A$1-D172</f>
        <v>52.57946365740645</v>
      </c>
      <c r="B172" s="20" t="s">
        <v>304</v>
      </c>
      <c r="C172" s="18">
        <v>45667</v>
      </c>
      <c r="D172" s="18">
        <v>45682</v>
      </c>
      <c r="E172" s="27"/>
      <c r="F172" s="28" t="s">
        <v>64</v>
      </c>
      <c r="G172" s="29" t="s">
        <v>39</v>
      </c>
      <c r="H172" s="30" t="s">
        <v>17</v>
      </c>
      <c r="I172" s="26">
        <v>90000</v>
      </c>
      <c r="J172" s="25">
        <f ca="1">IF($A172&lt;=0,$I172,0)</f>
        <v>0</v>
      </c>
      <c r="K172" s="25">
        <f ca="1">IF(AND($A172&gt;0,$A172&lt;31),$I172,0)</f>
        <v>0</v>
      </c>
      <c r="L172" s="25">
        <f ca="1">IF(AND($A172&gt;31,$A172&lt;61),$I172,0)</f>
        <v>90000</v>
      </c>
      <c r="M172" s="25">
        <f ca="1">IF(AND($A172&gt;61,$A172&lt;91),$I172,0)</f>
        <v>0</v>
      </c>
      <c r="N172" s="25">
        <f ca="1">IF($A172&gt;=91,$I172,0)</f>
        <v>0</v>
      </c>
      <c r="O172" s="25">
        <f>IF(H172="RWF",I172,IF(H172="USD",I172,IF(H172="ZAR",I172*ZAR,IF(H172="GBP",I172*GBP,IF(H172="EUR",I172*EUR,0)))))</f>
        <v>90000</v>
      </c>
      <c r="P172" s="26">
        <f>IF(H172="RWF",I172/RWF,IF(H172="USD",I172,IF(H172="ZAR",I172*ZAR,IF(H172="GBP",I172*GBP,IF(H172="EUR",I172*EUR,0)))))</f>
        <v>64.285714285714292</v>
      </c>
      <c r="Q172" s="32" t="s">
        <v>307</v>
      </c>
    </row>
    <row r="173" spans="1:17" s="26" customFormat="1" x14ac:dyDescent="0.3">
      <c r="A173" s="19">
        <f ca="1">+A$1-D173</f>
        <v>40.57946365740645</v>
      </c>
      <c r="B173" s="20" t="s">
        <v>304</v>
      </c>
      <c r="C173" s="18">
        <v>45679</v>
      </c>
      <c r="D173" s="18">
        <v>45694</v>
      </c>
      <c r="E173" s="27"/>
      <c r="F173" s="28" t="s">
        <v>67</v>
      </c>
      <c r="G173" s="29" t="s">
        <v>39</v>
      </c>
      <c r="H173" s="30" t="s">
        <v>17</v>
      </c>
      <c r="I173" s="26">
        <v>98500</v>
      </c>
      <c r="J173" s="25">
        <f ca="1">IF($A173&lt;=0,$I173,0)</f>
        <v>0</v>
      </c>
      <c r="K173" s="25">
        <f ca="1">IF(AND($A173&gt;0,$A173&lt;31),$I173,0)</f>
        <v>0</v>
      </c>
      <c r="L173" s="25">
        <f ca="1">IF(AND($A173&gt;31,$A173&lt;61),$I173,0)</f>
        <v>98500</v>
      </c>
      <c r="M173" s="25">
        <f ca="1">IF(AND($A173&gt;61,$A173&lt;91),$I173,0)</f>
        <v>0</v>
      </c>
      <c r="N173" s="25">
        <f ca="1">IF($A173&gt;=91,$I173,0)</f>
        <v>0</v>
      </c>
      <c r="O173" s="25">
        <f>IF(H173="RWF",I173,IF(H173="USD",I173,IF(H173="ZAR",I173*ZAR,IF(H173="GBP",I173*GBP,IF(H173="EUR",I173*EUR,0)))))</f>
        <v>98500</v>
      </c>
      <c r="P173" s="26">
        <f>IF(H173="RWF",I173/RWF,IF(H173="USD",I173,IF(H173="ZAR",I173*ZAR,IF(H173="GBP",I173*GBP,IF(H173="EUR",I173*EUR,0)))))</f>
        <v>70.357142857142861</v>
      </c>
      <c r="Q173" s="32" t="s">
        <v>307</v>
      </c>
    </row>
    <row r="174" spans="1:17" s="26" customFormat="1" x14ac:dyDescent="0.3">
      <c r="A174" s="19">
        <f ca="1">+A$1-D174</f>
        <v>122.57946365740645</v>
      </c>
      <c r="B174" s="20" t="s">
        <v>304</v>
      </c>
      <c r="C174" s="18">
        <v>45597</v>
      </c>
      <c r="D174" s="18">
        <v>45612</v>
      </c>
      <c r="E174" s="27"/>
      <c r="F174" s="28" t="s">
        <v>71</v>
      </c>
      <c r="G174" s="29" t="s">
        <v>39</v>
      </c>
      <c r="H174" s="30" t="s">
        <v>17</v>
      </c>
      <c r="I174" s="26">
        <v>110000</v>
      </c>
      <c r="J174" s="25">
        <f ca="1">IF($A174&lt;=0,$I174,0)</f>
        <v>0</v>
      </c>
      <c r="K174" s="25">
        <f ca="1">IF(AND($A174&gt;0,$A174&lt;31),$I174,0)</f>
        <v>0</v>
      </c>
      <c r="L174" s="25">
        <f ca="1">IF(AND($A174&gt;31,$A174&lt;61),$I174,0)</f>
        <v>0</v>
      </c>
      <c r="M174" s="25">
        <f ca="1">IF(AND($A174&gt;61,$A174&lt;91),$I174,0)</f>
        <v>0</v>
      </c>
      <c r="N174" s="25">
        <f ca="1">IF($A174&gt;=91,$I174,0)</f>
        <v>110000</v>
      </c>
      <c r="O174" s="25">
        <f>IF(H174="RWF",I174,IF(H174="USD",I174,IF(H174="ZAR",I174*ZAR,IF(H174="GBP",I174*GBP,IF(H174="EUR",I174*EUR,0)))))</f>
        <v>110000</v>
      </c>
      <c r="P174" s="26">
        <f>IF(H174="RWF",I174/RWF,IF(H174="USD",I174,IF(H174="ZAR",I174*ZAR,IF(H174="GBP",I174*GBP,IF(H174="EUR",I174*EUR,0)))))</f>
        <v>78.571428571428569</v>
      </c>
      <c r="Q174" s="32" t="s">
        <v>307</v>
      </c>
    </row>
    <row r="175" spans="1:17" s="26" customFormat="1" x14ac:dyDescent="0.3">
      <c r="A175" s="19">
        <f ca="1">+A$1-D175</f>
        <v>144.57946365740645</v>
      </c>
      <c r="B175" s="20" t="s">
        <v>304</v>
      </c>
      <c r="C175" s="18">
        <v>45575</v>
      </c>
      <c r="D175" s="18">
        <v>45590</v>
      </c>
      <c r="E175" s="27" t="s">
        <v>16</v>
      </c>
      <c r="F175" s="28" t="s">
        <v>81</v>
      </c>
      <c r="G175" s="29" t="s">
        <v>39</v>
      </c>
      <c r="H175" s="30" t="s">
        <v>17</v>
      </c>
      <c r="I175" s="26">
        <v>126000</v>
      </c>
      <c r="J175" s="25">
        <f ca="1">IF($A175&lt;=0,$I175,0)</f>
        <v>0</v>
      </c>
      <c r="K175" s="25">
        <f ca="1">IF(AND($A175&gt;0,$A175&lt;31),$I175,0)</f>
        <v>0</v>
      </c>
      <c r="L175" s="25">
        <f ca="1">IF(AND($A175&gt;31,$A175&lt;61),$I175,0)</f>
        <v>0</v>
      </c>
      <c r="M175" s="25">
        <f ca="1">IF(AND($A175&gt;61,$A175&lt;91),$I175,0)</f>
        <v>0</v>
      </c>
      <c r="N175" s="25">
        <f ca="1">IF($A175&gt;=91,$I175,0)</f>
        <v>126000</v>
      </c>
      <c r="O175" s="25">
        <f>IF(H175="RWF",I175,IF(H175="USD",I175,IF(H175="ZAR",I175*ZAR,IF(H175="GBP",I175*GBP,IF(H175="EUR",I175*EUR,0)))))</f>
        <v>126000</v>
      </c>
      <c r="P175" s="26">
        <f>IF(H175="RWF",I175/RWF,IF(H175="USD",I175,IF(H175="ZAR",I175*ZAR,IF(H175="GBP",I175*GBP,IF(H175="EUR",I175*EUR,0)))))</f>
        <v>90</v>
      </c>
      <c r="Q175" s="32" t="s">
        <v>307</v>
      </c>
    </row>
    <row r="176" spans="1:17" s="26" customFormat="1" x14ac:dyDescent="0.3">
      <c r="A176" s="19">
        <f ca="1">+A$1-D176</f>
        <v>230.57946365740645</v>
      </c>
      <c r="B176" s="20" t="s">
        <v>304</v>
      </c>
      <c r="C176" s="18">
        <v>45489</v>
      </c>
      <c r="D176" s="18">
        <v>45504</v>
      </c>
      <c r="E176" s="27" t="s">
        <v>16</v>
      </c>
      <c r="F176" s="28" t="s">
        <v>83</v>
      </c>
      <c r="G176" s="29" t="s">
        <v>39</v>
      </c>
      <c r="H176" s="30" t="s">
        <v>17</v>
      </c>
      <c r="I176" s="26">
        <v>135000</v>
      </c>
      <c r="J176" s="25">
        <f ca="1">IF($A176&lt;=0,$I176,0)</f>
        <v>0</v>
      </c>
      <c r="K176" s="25">
        <f ca="1">IF(AND($A176&gt;0,$A176&lt;31),$I176,0)</f>
        <v>0</v>
      </c>
      <c r="L176" s="25">
        <f ca="1">IF(AND($A176&gt;31,$A176&lt;61),$I176,0)</f>
        <v>0</v>
      </c>
      <c r="M176" s="25">
        <f ca="1">IF(AND($A176&gt;61,$A176&lt;91),$I176,0)</f>
        <v>0</v>
      </c>
      <c r="N176" s="25">
        <f ca="1">IF($A176&gt;=91,$I176,0)</f>
        <v>135000</v>
      </c>
      <c r="O176" s="25">
        <f>IF(H176="RWF",I176,IF(H176="USD",I176,IF(H176="ZAR",I176*ZAR,IF(H176="GBP",I176*GBP,IF(H176="EUR",I176*EUR,0)))))</f>
        <v>135000</v>
      </c>
      <c r="P176" s="26">
        <f>IF(H176="RWF",I176/RWF,IF(H176="USD",I176,IF(H176="ZAR",I176*ZAR,IF(H176="GBP",I176*GBP,IF(H176="EUR",I176*EUR,0)))))</f>
        <v>96.428571428571431</v>
      </c>
      <c r="Q176" s="32" t="s">
        <v>307</v>
      </c>
    </row>
    <row r="177" spans="1:17" s="26" customFormat="1" x14ac:dyDescent="0.3">
      <c r="A177" s="19">
        <f ca="1">+A$1-D177</f>
        <v>49.57946365740645</v>
      </c>
      <c r="B177" s="20" t="s">
        <v>304</v>
      </c>
      <c r="C177" s="18">
        <v>45670</v>
      </c>
      <c r="D177" s="18">
        <v>45685</v>
      </c>
      <c r="E177" s="27"/>
      <c r="F177" s="28" t="s">
        <v>92</v>
      </c>
      <c r="G177" s="29" t="s">
        <v>39</v>
      </c>
      <c r="H177" s="30" t="s">
        <v>17</v>
      </c>
      <c r="I177" s="26">
        <v>161000</v>
      </c>
      <c r="J177" s="25">
        <f ca="1">IF($A177&lt;=0,$I177,0)</f>
        <v>0</v>
      </c>
      <c r="K177" s="25">
        <f ca="1">IF(AND($A177&gt;0,$A177&lt;31),$I177,0)</f>
        <v>0</v>
      </c>
      <c r="L177" s="25">
        <f ca="1">IF(AND($A177&gt;31,$A177&lt;61),$I177,0)</f>
        <v>161000</v>
      </c>
      <c r="M177" s="25">
        <f ca="1">IF(AND($A177&gt;61,$A177&lt;91),$I177,0)</f>
        <v>0</v>
      </c>
      <c r="N177" s="25">
        <f ca="1">IF($A177&gt;=91,$I177,0)</f>
        <v>0</v>
      </c>
      <c r="O177" s="25">
        <f>IF(H177="RWF",I177,IF(H177="USD",I177,IF(H177="ZAR",I177*ZAR,IF(H177="GBP",I177*GBP,IF(H177="EUR",I177*EUR,0)))))</f>
        <v>161000</v>
      </c>
      <c r="P177" s="26">
        <f>IF(H177="RWF",I177/RWF,IF(H177="USD",I177,IF(H177="ZAR",I177*ZAR,IF(H177="GBP",I177*GBP,IF(H177="EUR",I177*EUR,0)))))</f>
        <v>115</v>
      </c>
      <c r="Q177" s="32" t="s">
        <v>307</v>
      </c>
    </row>
    <row r="178" spans="1:17" s="26" customFormat="1" x14ac:dyDescent="0.3">
      <c r="A178" s="19">
        <f ca="1">+A$1-D178</f>
        <v>118.57946365740645</v>
      </c>
      <c r="B178" s="20" t="s">
        <v>304</v>
      </c>
      <c r="C178" s="18">
        <v>45616</v>
      </c>
      <c r="D178" s="18">
        <v>45616</v>
      </c>
      <c r="E178" s="27" t="s">
        <v>16</v>
      </c>
      <c r="F178" s="28"/>
      <c r="G178" s="29" t="s">
        <v>39</v>
      </c>
      <c r="H178" s="30" t="s">
        <v>17</v>
      </c>
      <c r="I178" s="26">
        <v>650000</v>
      </c>
      <c r="J178" s="25">
        <f ca="1">IF($A178&lt;=0,$I178,0)</f>
        <v>0</v>
      </c>
      <c r="K178" s="25">
        <f ca="1">IF(AND($A178&gt;0,$A178&lt;31),$I178,0)</f>
        <v>0</v>
      </c>
      <c r="L178" s="25">
        <f ca="1">IF(AND($A178&gt;31,$A178&lt;61),$I178,0)</f>
        <v>0</v>
      </c>
      <c r="M178" s="25">
        <f ca="1">IF(AND($A178&gt;61,$A178&lt;91),$I178,0)</f>
        <v>0</v>
      </c>
      <c r="N178" s="25">
        <f ca="1">IF($A178&gt;=91,$I178,0)</f>
        <v>650000</v>
      </c>
      <c r="O178" s="25">
        <f>IF(H178="RWF",I178,IF(H178="USD",I178,IF(H178="ZAR",I178*ZAR,IF(H178="GBP",I178*GBP,IF(H178="EUR",I178*EUR,0)))))</f>
        <v>650000</v>
      </c>
      <c r="P178" s="26">
        <f>IF(H178="RWF",I178/RWF,IF(H178="USD",I178,IF(H178="ZAR",I178*ZAR,IF(H178="GBP",I178*GBP,IF(H178="EUR",I178*EUR,0)))))</f>
        <v>464.28571428571428</v>
      </c>
      <c r="Q178" s="32" t="s">
        <v>307</v>
      </c>
    </row>
    <row r="179" spans="1:17" s="26" customFormat="1" x14ac:dyDescent="0.3">
      <c r="A179" s="19">
        <f ca="1">+A$1-D179</f>
        <v>178.57946365740645</v>
      </c>
      <c r="B179" s="20" t="s">
        <v>304</v>
      </c>
      <c r="C179" s="18">
        <v>45541</v>
      </c>
      <c r="D179" s="18">
        <v>45556</v>
      </c>
      <c r="E179" s="27" t="s">
        <v>16</v>
      </c>
      <c r="F179" s="28" t="s">
        <v>98</v>
      </c>
      <c r="G179" s="29" t="s">
        <v>39</v>
      </c>
      <c r="H179" s="30" t="s">
        <v>17</v>
      </c>
      <c r="I179" s="26">
        <v>176500</v>
      </c>
      <c r="J179" s="25">
        <f ca="1">IF($A179&lt;=0,$I179,0)</f>
        <v>0</v>
      </c>
      <c r="K179" s="25">
        <f ca="1">IF(AND($A179&gt;0,$A179&lt;31),$I179,0)</f>
        <v>0</v>
      </c>
      <c r="L179" s="25">
        <f ca="1">IF(AND($A179&gt;31,$A179&lt;61),$I179,0)</f>
        <v>0</v>
      </c>
      <c r="M179" s="25">
        <f ca="1">IF(AND($A179&gt;61,$A179&lt;91),$I179,0)</f>
        <v>0</v>
      </c>
      <c r="N179" s="25">
        <f ca="1">IF($A179&gt;=91,$I179,0)</f>
        <v>176500</v>
      </c>
      <c r="O179" s="25">
        <f>IF(H179="RWF",I179,IF(H179="USD",I179,IF(H179="ZAR",I179*ZAR,IF(H179="GBP",I179*GBP,IF(H179="EUR",I179*EUR,0)))))</f>
        <v>176500</v>
      </c>
      <c r="P179" s="26">
        <f>IF(H179="RWF",I179/RWF,IF(H179="USD",I179,IF(H179="ZAR",I179*ZAR,IF(H179="GBP",I179*GBP,IF(H179="EUR",I179*EUR,0)))))</f>
        <v>126.07142857142857</v>
      </c>
      <c r="Q179" s="32" t="s">
        <v>307</v>
      </c>
    </row>
    <row r="180" spans="1:17" s="26" customFormat="1" x14ac:dyDescent="0.3">
      <c r="A180" s="19">
        <f ca="1">+A$1-D180</f>
        <v>116.57946365740645</v>
      </c>
      <c r="B180" s="20" t="s">
        <v>304</v>
      </c>
      <c r="C180" s="18">
        <v>45603</v>
      </c>
      <c r="D180" s="18">
        <v>45618</v>
      </c>
      <c r="E180" s="27"/>
      <c r="F180" s="28" t="s">
        <v>99</v>
      </c>
      <c r="G180" s="29" t="s">
        <v>39</v>
      </c>
      <c r="H180" s="30" t="s">
        <v>17</v>
      </c>
      <c r="I180" s="26">
        <v>181000</v>
      </c>
      <c r="J180" s="25">
        <f ca="1">IF($A180&lt;=0,$I180,0)</f>
        <v>0</v>
      </c>
      <c r="K180" s="25">
        <f ca="1">IF(AND($A180&gt;0,$A180&lt;31),$I180,0)</f>
        <v>0</v>
      </c>
      <c r="L180" s="25">
        <f ca="1">IF(AND($A180&gt;31,$A180&lt;61),$I180,0)</f>
        <v>0</v>
      </c>
      <c r="M180" s="25">
        <f ca="1">IF(AND($A180&gt;61,$A180&lt;91),$I180,0)</f>
        <v>0</v>
      </c>
      <c r="N180" s="25">
        <f ca="1">IF($A180&gt;=91,$I180,0)</f>
        <v>181000</v>
      </c>
      <c r="O180" s="25">
        <f>IF(H180="RWF",I180,IF(H180="USD",I180,IF(H180="ZAR",I180*ZAR,IF(H180="GBP",I180*GBP,IF(H180="EUR",I180*EUR,0)))))</f>
        <v>181000</v>
      </c>
      <c r="P180" s="26">
        <f>IF(H180="RWF",I180/RWF,IF(H180="USD",I180,IF(H180="ZAR",I180*ZAR,IF(H180="GBP",I180*GBP,IF(H180="EUR",I180*EUR,0)))))</f>
        <v>129.28571428571428</v>
      </c>
      <c r="Q180" s="32" t="s">
        <v>307</v>
      </c>
    </row>
    <row r="181" spans="1:17" s="26" customFormat="1" x14ac:dyDescent="0.3">
      <c r="A181" s="19">
        <f ca="1">+A$1-D181</f>
        <v>12.57946365740645</v>
      </c>
      <c r="B181" s="20" t="s">
        <v>304</v>
      </c>
      <c r="C181" s="18">
        <v>45707</v>
      </c>
      <c r="D181" s="18">
        <v>45722</v>
      </c>
      <c r="E181" s="27"/>
      <c r="F181" s="28" t="s">
        <v>106</v>
      </c>
      <c r="G181" s="29" t="s">
        <v>39</v>
      </c>
      <c r="H181" s="30" t="s">
        <v>17</v>
      </c>
      <c r="I181" s="26">
        <v>204000</v>
      </c>
      <c r="J181" s="25">
        <f ca="1">IF($A181&lt;=0,$I181,0)</f>
        <v>0</v>
      </c>
      <c r="K181" s="25">
        <f ca="1">IF(AND($A181&gt;0,$A181&lt;31),$I181,0)</f>
        <v>204000</v>
      </c>
      <c r="L181" s="25">
        <f ca="1">IF(AND($A181&gt;31,$A181&lt;61),$I181,0)</f>
        <v>0</v>
      </c>
      <c r="M181" s="25">
        <f ca="1">IF(AND($A181&gt;61,$A181&lt;91),$I181,0)</f>
        <v>0</v>
      </c>
      <c r="N181" s="25">
        <f ca="1">IF($A181&gt;=91,$I181,0)</f>
        <v>0</v>
      </c>
      <c r="O181" s="25">
        <f>IF(H181="RWF",I181,IF(H181="USD",I181,IF(H181="ZAR",I181*ZAR,IF(H181="GBP",I181*GBP,IF(H181="EUR",I181*EUR,0)))))</f>
        <v>204000</v>
      </c>
      <c r="P181" s="26">
        <f>IF(H181="RWF",I181/RWF,IF(H181="USD",I181,IF(H181="ZAR",I181*ZAR,IF(H181="GBP",I181*GBP,IF(H181="EUR",I181*EUR,0)))))</f>
        <v>145.71428571428572</v>
      </c>
      <c r="Q181" s="32" t="s">
        <v>307</v>
      </c>
    </row>
    <row r="182" spans="1:17" s="26" customFormat="1" x14ac:dyDescent="0.3">
      <c r="A182" s="19">
        <f ca="1">+A$1-D182</f>
        <v>146.57946365740645</v>
      </c>
      <c r="B182" s="20" t="s">
        <v>304</v>
      </c>
      <c r="C182" s="18">
        <v>45573</v>
      </c>
      <c r="D182" s="18">
        <v>45588</v>
      </c>
      <c r="E182" s="27" t="s">
        <v>16</v>
      </c>
      <c r="F182" s="28" t="s">
        <v>109</v>
      </c>
      <c r="G182" s="29" t="s">
        <v>39</v>
      </c>
      <c r="H182" s="30" t="s">
        <v>17</v>
      </c>
      <c r="I182" s="26">
        <v>217000</v>
      </c>
      <c r="J182" s="25">
        <f ca="1">IF($A182&lt;=0,$I182,0)</f>
        <v>0</v>
      </c>
      <c r="K182" s="25">
        <f ca="1">IF(AND($A182&gt;0,$A182&lt;31),$I182,0)</f>
        <v>0</v>
      </c>
      <c r="L182" s="25">
        <f ca="1">IF(AND($A182&gt;31,$A182&lt;61),$I182,0)</f>
        <v>0</v>
      </c>
      <c r="M182" s="25">
        <f ca="1">IF(AND($A182&gt;61,$A182&lt;91),$I182,0)</f>
        <v>0</v>
      </c>
      <c r="N182" s="25">
        <f ca="1">IF($A182&gt;=91,$I182,0)</f>
        <v>217000</v>
      </c>
      <c r="O182" s="25">
        <f>IF(H182="RWF",I182,IF(H182="USD",I182,IF(H182="ZAR",I182*ZAR,IF(H182="GBP",I182*GBP,IF(H182="EUR",I182*EUR,0)))))</f>
        <v>217000</v>
      </c>
      <c r="P182" s="26">
        <f>IF(H182="RWF",I182/RWF,IF(H182="USD",I182,IF(H182="ZAR",I182*ZAR,IF(H182="GBP",I182*GBP,IF(H182="EUR",I182*EUR,0)))))</f>
        <v>155</v>
      </c>
      <c r="Q182" s="32" t="s">
        <v>307</v>
      </c>
    </row>
    <row r="183" spans="1:17" s="26" customFormat="1" x14ac:dyDescent="0.3">
      <c r="A183" s="19">
        <f ca="1">+A$1-D183</f>
        <v>116.57946365740645</v>
      </c>
      <c r="B183" s="20" t="s">
        <v>304</v>
      </c>
      <c r="C183" s="18">
        <v>45603</v>
      </c>
      <c r="D183" s="18">
        <v>45618</v>
      </c>
      <c r="E183" s="27"/>
      <c r="F183" s="28" t="s">
        <v>137</v>
      </c>
      <c r="G183" s="29" t="s">
        <v>39</v>
      </c>
      <c r="H183" s="30" t="s">
        <v>17</v>
      </c>
      <c r="I183" s="26">
        <v>290000</v>
      </c>
      <c r="J183" s="25">
        <f ca="1">IF($A183&lt;=0,$I183,0)</f>
        <v>0</v>
      </c>
      <c r="K183" s="25">
        <f ca="1">IF(AND($A183&gt;0,$A183&lt;31),$I183,0)</f>
        <v>0</v>
      </c>
      <c r="L183" s="25">
        <f ca="1">IF(AND($A183&gt;31,$A183&lt;61),$I183,0)</f>
        <v>0</v>
      </c>
      <c r="M183" s="25">
        <f ca="1">IF(AND($A183&gt;61,$A183&lt;91),$I183,0)</f>
        <v>0</v>
      </c>
      <c r="N183" s="25">
        <f ca="1">IF($A183&gt;=91,$I183,0)</f>
        <v>290000</v>
      </c>
      <c r="O183" s="25">
        <f>IF(H183="RWF",I183,IF(H183="USD",I183,IF(H183="ZAR",I183*ZAR,IF(H183="GBP",I183*GBP,IF(H183="EUR",I183*EUR,0)))))</f>
        <v>290000</v>
      </c>
      <c r="P183" s="26">
        <f>IF(H183="RWF",I183/RWF,IF(H183="USD",I183,IF(H183="ZAR",I183*ZAR,IF(H183="GBP",I183*GBP,IF(H183="EUR",I183*EUR,0)))))</f>
        <v>207.14285714285714</v>
      </c>
      <c r="Q183" s="32" t="s">
        <v>307</v>
      </c>
    </row>
    <row r="184" spans="1:17" s="26" customFormat="1" x14ac:dyDescent="0.3">
      <c r="A184" s="19">
        <f ca="1">+A$1-D184</f>
        <v>157.57946365740645</v>
      </c>
      <c r="B184" s="20" t="s">
        <v>304</v>
      </c>
      <c r="C184" s="18">
        <v>45562</v>
      </c>
      <c r="D184" s="18">
        <v>45577</v>
      </c>
      <c r="E184" s="27" t="s">
        <v>16</v>
      </c>
      <c r="F184" s="28" t="s">
        <v>136</v>
      </c>
      <c r="G184" s="29" t="s">
        <v>39</v>
      </c>
      <c r="H184" s="30" t="s">
        <v>17</v>
      </c>
      <c r="I184" s="26">
        <v>290000</v>
      </c>
      <c r="J184" s="25">
        <f ca="1">IF($A184&lt;=0,$I184,0)</f>
        <v>0</v>
      </c>
      <c r="K184" s="25">
        <f ca="1">IF(AND($A184&gt;0,$A184&lt;31),$I184,0)</f>
        <v>0</v>
      </c>
      <c r="L184" s="25">
        <f ca="1">IF(AND($A184&gt;31,$A184&lt;61),$I184,0)</f>
        <v>0</v>
      </c>
      <c r="M184" s="25">
        <f ca="1">IF(AND($A184&gt;61,$A184&lt;91),$I184,0)</f>
        <v>0</v>
      </c>
      <c r="N184" s="25">
        <f ca="1">IF($A184&gt;=91,$I184,0)</f>
        <v>290000</v>
      </c>
      <c r="O184" s="25">
        <f>IF(H184="RWF",I184,IF(H184="USD",I184,IF(H184="ZAR",I184*ZAR,IF(H184="GBP",I184*GBP,IF(H184="EUR",I184*EUR,0)))))</f>
        <v>290000</v>
      </c>
      <c r="P184" s="26">
        <f>IF(H184="RWF",I184/RWF,IF(H184="USD",I184,IF(H184="ZAR",I184*ZAR,IF(H184="GBP",I184*GBP,IF(H184="EUR",I184*EUR,0)))))</f>
        <v>207.14285714285714</v>
      </c>
      <c r="Q184" s="32" t="s">
        <v>307</v>
      </c>
    </row>
    <row r="185" spans="1:17" s="26" customFormat="1" x14ac:dyDescent="0.3">
      <c r="A185" s="19">
        <f ca="1">+A$1-D185</f>
        <v>40.57946365740645</v>
      </c>
      <c r="B185" s="20" t="s">
        <v>304</v>
      </c>
      <c r="C185" s="18">
        <v>45679</v>
      </c>
      <c r="D185" s="18">
        <v>45694</v>
      </c>
      <c r="E185" s="27"/>
      <c r="F185" s="28" t="s">
        <v>93</v>
      </c>
      <c r="G185" s="29" t="s">
        <v>39</v>
      </c>
      <c r="H185" s="30" t="s">
        <v>17</v>
      </c>
      <c r="I185" s="26">
        <v>167000</v>
      </c>
      <c r="J185" s="25">
        <f ca="1">IF($A185&lt;=0,$I185,0)</f>
        <v>0</v>
      </c>
      <c r="K185" s="25">
        <f ca="1">IF(AND($A185&gt;0,$A185&lt;31),$I185,0)</f>
        <v>0</v>
      </c>
      <c r="L185" s="25">
        <f ca="1">IF(AND($A185&gt;31,$A185&lt;61),$I185,0)</f>
        <v>167000</v>
      </c>
      <c r="M185" s="25">
        <f ca="1">IF(AND($A185&gt;61,$A185&lt;91),$I185,0)</f>
        <v>0</v>
      </c>
      <c r="N185" s="25">
        <f ca="1">IF($A185&gt;=91,$I185,0)</f>
        <v>0</v>
      </c>
      <c r="O185" s="25">
        <f>IF(H185="RWF",I185,IF(H185="USD",I185,IF(H185="ZAR",I185*ZAR,IF(H185="GBP",I185*GBP,IF(H185="EUR",I185*EUR,0)))))</f>
        <v>167000</v>
      </c>
      <c r="P185" s="26">
        <f>IF(H185="RWF",I185/RWF,IF(H185="USD",I185,IF(H185="ZAR",I185*ZAR,IF(H185="GBP",I185*GBP,IF(H185="EUR",I185*EUR,0)))))</f>
        <v>119.28571428571429</v>
      </c>
      <c r="Q185" s="32" t="s">
        <v>307</v>
      </c>
    </row>
    <row r="186" spans="1:17" s="26" customFormat="1" x14ac:dyDescent="0.3">
      <c r="A186" s="19">
        <f ca="1">+A$1-D186</f>
        <v>138.57946365740645</v>
      </c>
      <c r="B186" s="20" t="s">
        <v>304</v>
      </c>
      <c r="C186" s="18">
        <v>45581</v>
      </c>
      <c r="D186" s="18">
        <v>45596</v>
      </c>
      <c r="E186" s="27" t="s">
        <v>16</v>
      </c>
      <c r="F186" s="28" t="s">
        <v>152</v>
      </c>
      <c r="G186" s="29" t="s">
        <v>39</v>
      </c>
      <c r="H186" s="30" t="s">
        <v>17</v>
      </c>
      <c r="I186" s="26">
        <v>340000</v>
      </c>
      <c r="J186" s="25">
        <f ca="1">IF($A186&lt;=0,$I186,0)</f>
        <v>0</v>
      </c>
      <c r="K186" s="25">
        <f ca="1">IF(AND($A186&gt;0,$A186&lt;31),$I186,0)</f>
        <v>0</v>
      </c>
      <c r="L186" s="25">
        <f ca="1">IF(AND($A186&gt;31,$A186&lt;61),$I186,0)</f>
        <v>0</v>
      </c>
      <c r="M186" s="25">
        <f ca="1">IF(AND($A186&gt;61,$A186&lt;91),$I186,0)</f>
        <v>0</v>
      </c>
      <c r="N186" s="25">
        <f ca="1">IF($A186&gt;=91,$I186,0)</f>
        <v>340000</v>
      </c>
      <c r="O186" s="25">
        <f>IF(H186="RWF",I186,IF(H186="USD",I186,IF(H186="ZAR",I186*ZAR,IF(H186="GBP",I186*GBP,IF(H186="EUR",I186*EUR,0)))))</f>
        <v>340000</v>
      </c>
      <c r="P186" s="26">
        <f>IF(H186="RWF",I186/RWF,IF(H186="USD",I186,IF(H186="ZAR",I186*ZAR,IF(H186="GBP",I186*GBP,IF(H186="EUR",I186*EUR,0)))))</f>
        <v>242.85714285714286</v>
      </c>
      <c r="Q186" s="32" t="s">
        <v>307</v>
      </c>
    </row>
    <row r="187" spans="1:17" s="26" customFormat="1" x14ac:dyDescent="0.3">
      <c r="A187" s="19">
        <f ca="1">+A$1-D187</f>
        <v>12.57946365740645</v>
      </c>
      <c r="B187" s="20" t="s">
        <v>304</v>
      </c>
      <c r="C187" s="18">
        <v>45707</v>
      </c>
      <c r="D187" s="18">
        <v>45722</v>
      </c>
      <c r="E187" s="27"/>
      <c r="F187" s="28" t="s">
        <v>117</v>
      </c>
      <c r="G187" s="29" t="s">
        <v>39</v>
      </c>
      <c r="H187" s="30" t="s">
        <v>17</v>
      </c>
      <c r="I187" s="26">
        <v>257000</v>
      </c>
      <c r="J187" s="25">
        <f ca="1">IF($A187&lt;=0,$I187,0)</f>
        <v>0</v>
      </c>
      <c r="K187" s="25">
        <f ca="1">IF(AND($A187&gt;0,$A187&lt;31),$I187,0)</f>
        <v>257000</v>
      </c>
      <c r="L187" s="25">
        <f ca="1">IF(AND($A187&gt;31,$A187&lt;61),$I187,0)</f>
        <v>0</v>
      </c>
      <c r="M187" s="25">
        <f ca="1">IF(AND($A187&gt;61,$A187&lt;91),$I187,0)</f>
        <v>0</v>
      </c>
      <c r="N187" s="25">
        <f ca="1">IF($A187&gt;=91,$I187,0)</f>
        <v>0</v>
      </c>
      <c r="O187" s="25">
        <f>IF(H187="RWF",I187,IF(H187="USD",I187,IF(H187="ZAR",I187*ZAR,IF(H187="GBP",I187*GBP,IF(H187="EUR",I187*EUR,0)))))</f>
        <v>257000</v>
      </c>
      <c r="P187" s="26">
        <f>IF(H187="RWF",I187/RWF,IF(H187="USD",I187,IF(H187="ZAR",I187*ZAR,IF(H187="GBP",I187*GBP,IF(H187="EUR",I187*EUR,0)))))</f>
        <v>183.57142857142858</v>
      </c>
      <c r="Q187" s="32" t="s">
        <v>307</v>
      </c>
    </row>
    <row r="188" spans="1:17" s="26" customFormat="1" x14ac:dyDescent="0.3">
      <c r="A188" s="19">
        <f ca="1">+A$1-D188</f>
        <v>94.57946365740645</v>
      </c>
      <c r="B188" s="20" t="s">
        <v>304</v>
      </c>
      <c r="C188" s="18">
        <v>45625</v>
      </c>
      <c r="D188" s="18">
        <v>45640</v>
      </c>
      <c r="E188" s="27"/>
      <c r="F188" s="28" t="s">
        <v>212</v>
      </c>
      <c r="G188" s="29" t="s">
        <v>39</v>
      </c>
      <c r="H188" s="30" t="s">
        <v>17</v>
      </c>
      <c r="I188" s="26">
        <v>650000</v>
      </c>
      <c r="J188" s="25">
        <f ca="1">IF($A188&lt;=0,$I188,0)</f>
        <v>0</v>
      </c>
      <c r="K188" s="25">
        <f ca="1">IF(AND($A188&gt;0,$A188&lt;31),$I188,0)</f>
        <v>0</v>
      </c>
      <c r="L188" s="25">
        <f ca="1">IF(AND($A188&gt;31,$A188&lt;61),$I188,0)</f>
        <v>0</v>
      </c>
      <c r="M188" s="25">
        <f ca="1">IF(AND($A188&gt;61,$A188&lt;91),$I188,0)</f>
        <v>0</v>
      </c>
      <c r="N188" s="25">
        <f ca="1">IF($A188&gt;=91,$I188,0)</f>
        <v>650000</v>
      </c>
      <c r="O188" s="25">
        <f>IF(H188="RWF",I188,IF(H188="USD",I188,IF(H188="ZAR",I188*ZAR,IF(H188="GBP",I188*GBP,IF(H188="EUR",I188*EUR,0)))))</f>
        <v>650000</v>
      </c>
      <c r="P188" s="26">
        <f>IF(H188="RWF",I188/RWF,IF(H188="USD",I188,IF(H188="ZAR",I188*ZAR,IF(H188="GBP",I188*GBP,IF(H188="EUR",I188*EUR,0)))))</f>
        <v>464.28571428571428</v>
      </c>
      <c r="Q188" s="32" t="s">
        <v>307</v>
      </c>
    </row>
    <row r="189" spans="1:17" s="26" customFormat="1" x14ac:dyDescent="0.3">
      <c r="A189" s="19">
        <f ca="1">+A$1-D189</f>
        <v>49.57946365740645</v>
      </c>
      <c r="B189" s="20" t="s">
        <v>304</v>
      </c>
      <c r="C189" s="18">
        <v>45670</v>
      </c>
      <c r="D189" s="18">
        <v>45685</v>
      </c>
      <c r="E189" s="27"/>
      <c r="F189" s="28" t="s">
        <v>223</v>
      </c>
      <c r="G189" s="29" t="s">
        <v>39</v>
      </c>
      <c r="H189" s="30" t="s">
        <v>17</v>
      </c>
      <c r="I189" s="26">
        <v>740000</v>
      </c>
      <c r="J189" s="25">
        <f ca="1">IF($A189&lt;=0,$I189,0)</f>
        <v>0</v>
      </c>
      <c r="K189" s="25">
        <f ca="1">IF(AND($A189&gt;0,$A189&lt;31),$I189,0)</f>
        <v>0</v>
      </c>
      <c r="L189" s="25">
        <f ca="1">IF(AND($A189&gt;31,$A189&lt;61),$I189,0)</f>
        <v>740000</v>
      </c>
      <c r="M189" s="25">
        <f ca="1">IF(AND($A189&gt;61,$A189&lt;91),$I189,0)</f>
        <v>0</v>
      </c>
      <c r="N189" s="25">
        <f ca="1">IF($A189&gt;=91,$I189,0)</f>
        <v>0</v>
      </c>
      <c r="O189" s="25">
        <f>IF(H189="RWF",I189,IF(H189="USD",I189,IF(H189="ZAR",I189*ZAR,IF(H189="GBP",I189*GBP,IF(H189="EUR",I189*EUR,0)))))</f>
        <v>740000</v>
      </c>
      <c r="P189" s="26">
        <f>IF(H189="RWF",I189/RWF,IF(H189="USD",I189,IF(H189="ZAR",I189*ZAR,IF(H189="GBP",I189*GBP,IF(H189="EUR",I189*EUR,0)))))</f>
        <v>528.57142857142856</v>
      </c>
      <c r="Q189" s="32" t="s">
        <v>307</v>
      </c>
    </row>
    <row r="190" spans="1:17" s="26" customFormat="1" x14ac:dyDescent="0.3">
      <c r="A190" s="19">
        <f ca="1">+A$1-D190</f>
        <v>41.57946365740645</v>
      </c>
      <c r="B190" s="20" t="s">
        <v>304</v>
      </c>
      <c r="C190" s="18">
        <v>45678</v>
      </c>
      <c r="D190" s="18">
        <v>45693</v>
      </c>
      <c r="E190" s="27"/>
      <c r="F190" s="28" t="s">
        <v>245</v>
      </c>
      <c r="G190" s="29" t="s">
        <v>39</v>
      </c>
      <c r="H190" s="30" t="s">
        <v>17</v>
      </c>
      <c r="I190" s="26">
        <v>975000</v>
      </c>
      <c r="J190" s="25">
        <f ca="1">IF($A190&lt;=0,$I190,0)</f>
        <v>0</v>
      </c>
      <c r="K190" s="25">
        <f ca="1">IF(AND($A190&gt;0,$A190&lt;31),$I190,0)</f>
        <v>0</v>
      </c>
      <c r="L190" s="25">
        <f ca="1">IF(AND($A190&gt;31,$A190&lt;61),$I190,0)</f>
        <v>975000</v>
      </c>
      <c r="M190" s="25">
        <f ca="1">IF(AND($A190&gt;61,$A190&lt;91),$I190,0)</f>
        <v>0</v>
      </c>
      <c r="N190" s="25">
        <f ca="1">IF($A190&gt;=91,$I190,0)</f>
        <v>0</v>
      </c>
      <c r="O190" s="25">
        <f>IF(H190="RWF",I190,IF(H190="USD",I190,IF(H190="ZAR",I190*ZAR,IF(H190="GBP",I190*GBP,IF(H190="EUR",I190*EUR,0)))))</f>
        <v>975000</v>
      </c>
      <c r="P190" s="26">
        <f>IF(H190="RWF",I190/RWF,IF(H190="USD",I190,IF(H190="ZAR",I190*ZAR,IF(H190="GBP",I190*GBP,IF(H190="EUR",I190*EUR,0)))))</f>
        <v>696.42857142857144</v>
      </c>
      <c r="Q190" s="32" t="s">
        <v>307</v>
      </c>
    </row>
    <row r="191" spans="1:17" s="26" customFormat="1" x14ac:dyDescent="0.3">
      <c r="A191" s="19">
        <f ca="1">+A$1-D191</f>
        <v>41.57946365740645</v>
      </c>
      <c r="B191" s="20" t="s">
        <v>304</v>
      </c>
      <c r="C191" s="18">
        <v>45678</v>
      </c>
      <c r="D191" s="18">
        <v>45693</v>
      </c>
      <c r="E191" s="27"/>
      <c r="F191" s="28" t="s">
        <v>233</v>
      </c>
      <c r="G191" s="29" t="s">
        <v>234</v>
      </c>
      <c r="H191" s="30" t="s">
        <v>17</v>
      </c>
      <c r="I191" s="26">
        <v>800000</v>
      </c>
      <c r="J191" s="25">
        <f ca="1">IF($A191&lt;=0,$I191,0)</f>
        <v>0</v>
      </c>
      <c r="K191" s="25">
        <f ca="1">IF(AND($A191&gt;0,$A191&lt;31),$I191,0)</f>
        <v>0</v>
      </c>
      <c r="L191" s="25">
        <f ca="1">IF(AND($A191&gt;31,$A191&lt;61),$I191,0)</f>
        <v>800000</v>
      </c>
      <c r="M191" s="25">
        <f ca="1">IF(AND($A191&gt;61,$A191&lt;91),$I191,0)</f>
        <v>0</v>
      </c>
      <c r="N191" s="25">
        <f ca="1">IF($A191&gt;=91,$I191,0)</f>
        <v>0</v>
      </c>
      <c r="O191" s="25">
        <f>IF(H191="RWF",I191,IF(H191="USD",I191,IF(H191="ZAR",I191*ZAR,IF(H191="GBP",I191*GBP,IF(H191="EUR",I191*EUR,0)))))</f>
        <v>800000</v>
      </c>
      <c r="P191" s="26">
        <f>IF(H191="RWF",I191/RWF,IF(H191="USD",I191,IF(H191="ZAR",I191*ZAR,IF(H191="GBP",I191*GBP,IF(H191="EUR",I191*EUR,0)))))</f>
        <v>571.42857142857144</v>
      </c>
      <c r="Q191" s="32" t="s">
        <v>307</v>
      </c>
    </row>
    <row r="192" spans="1:17" s="26" customFormat="1" x14ac:dyDescent="0.3">
      <c r="A192" s="19">
        <f ca="1">+A$1-D192</f>
        <v>18.57946365740645</v>
      </c>
      <c r="B192" s="20" t="s">
        <v>304</v>
      </c>
      <c r="C192" s="18">
        <v>45706</v>
      </c>
      <c r="D192" s="18">
        <v>45716</v>
      </c>
      <c r="E192" s="27"/>
      <c r="F192" s="28" t="s">
        <v>278</v>
      </c>
      <c r="G192" s="29" t="s">
        <v>279</v>
      </c>
      <c r="H192" s="30" t="s">
        <v>17</v>
      </c>
      <c r="I192" s="26">
        <v>1460000</v>
      </c>
      <c r="J192" s="25">
        <f ca="1">IF($A192&lt;=0,$I192,0)</f>
        <v>0</v>
      </c>
      <c r="K192" s="25">
        <f ca="1">IF(AND($A192&gt;0,$A192&lt;31),$I192,0)</f>
        <v>1460000</v>
      </c>
      <c r="L192" s="25">
        <f ca="1">IF(AND($A192&gt;31,$A192&lt;61),$I192,0)</f>
        <v>0</v>
      </c>
      <c r="M192" s="25">
        <f ca="1">IF(AND($A192&gt;61,$A192&lt;91),$I192,0)</f>
        <v>0</v>
      </c>
      <c r="N192" s="25">
        <f ca="1">IF($A192&gt;=91,$I192,0)</f>
        <v>0</v>
      </c>
      <c r="O192" s="25">
        <f>IF(H192="RWF",I192,IF(H192="USD",I192,IF(H192="ZAR",I192*ZAR,IF(H192="GBP",I192*GBP,IF(H192="EUR",I192*EUR,0)))))</f>
        <v>1460000</v>
      </c>
      <c r="P192" s="26">
        <f>IF(H192="RWF",I192/RWF,IF(H192="USD",I192,IF(H192="ZAR",I192*ZAR,IF(H192="GBP",I192*GBP,IF(H192="EUR",I192*EUR,0)))))</f>
        <v>1042.8571428571429</v>
      </c>
      <c r="Q192" s="32" t="s">
        <v>307</v>
      </c>
    </row>
    <row r="193" spans="1:17" s="26" customFormat="1" x14ac:dyDescent="0.3">
      <c r="A193" s="19">
        <f ca="1">+A$1-D193</f>
        <v>71.57946365740645</v>
      </c>
      <c r="B193" s="20" t="s">
        <v>304</v>
      </c>
      <c r="C193" s="18">
        <v>45663</v>
      </c>
      <c r="D193" s="18">
        <v>45663</v>
      </c>
      <c r="E193" s="27"/>
      <c r="F193" s="28" t="s">
        <v>204</v>
      </c>
      <c r="G193" s="29" t="s">
        <v>205</v>
      </c>
      <c r="H193" s="30" t="s">
        <v>17</v>
      </c>
      <c r="I193" s="26">
        <v>600000</v>
      </c>
      <c r="J193" s="25">
        <f ca="1">IF($A193&lt;=0,$I193,0)</f>
        <v>0</v>
      </c>
      <c r="K193" s="25">
        <f ca="1">IF(AND($A193&gt;0,$A193&lt;31),$I193,0)</f>
        <v>0</v>
      </c>
      <c r="L193" s="25">
        <f ca="1">IF(AND($A193&gt;31,$A193&lt;61),$I193,0)</f>
        <v>0</v>
      </c>
      <c r="M193" s="25">
        <f ca="1">IF(AND($A193&gt;61,$A193&lt;91),$I193,0)</f>
        <v>600000</v>
      </c>
      <c r="N193" s="25">
        <f ca="1">IF($A193&gt;=91,$I193,0)</f>
        <v>0</v>
      </c>
      <c r="O193" s="25">
        <f>IF(H193="RWF",I193,IF(H193="USD",I193,IF(H193="ZAR",I193*ZAR,IF(H193="GBP",I193*GBP,IF(H193="EUR",I193*EUR,0)))))</f>
        <v>600000</v>
      </c>
      <c r="P193" s="26">
        <f>IF(H193="RWF",I193/RWF,IF(H193="USD",I193,IF(H193="ZAR",I193*ZAR,IF(H193="GBP",I193*GBP,IF(H193="EUR",I193*EUR,0)))))</f>
        <v>428.57142857142856</v>
      </c>
      <c r="Q193" s="32" t="s">
        <v>307</v>
      </c>
    </row>
    <row r="194" spans="1:17" s="26" customFormat="1" x14ac:dyDescent="0.3">
      <c r="A194" s="19">
        <f ca="1">+A$1-D194</f>
        <v>22.57946365740645</v>
      </c>
      <c r="B194" s="20" t="s">
        <v>304</v>
      </c>
      <c r="C194" s="18">
        <v>45712</v>
      </c>
      <c r="D194" s="18">
        <v>45712</v>
      </c>
      <c r="E194" s="27"/>
      <c r="F194" s="28" t="s">
        <v>239</v>
      </c>
      <c r="G194" s="29" t="s">
        <v>205</v>
      </c>
      <c r="H194" s="30" t="s">
        <v>17</v>
      </c>
      <c r="I194" s="26">
        <v>900000</v>
      </c>
      <c r="J194" s="25">
        <f ca="1">IF($A194&lt;=0,$I194,0)</f>
        <v>0</v>
      </c>
      <c r="K194" s="25">
        <f ca="1">IF(AND($A194&gt;0,$A194&lt;31),$I194,0)</f>
        <v>900000</v>
      </c>
      <c r="L194" s="25">
        <f ca="1">IF(AND($A194&gt;31,$A194&lt;61),$I194,0)</f>
        <v>0</v>
      </c>
      <c r="M194" s="25">
        <f ca="1">IF(AND($A194&gt;61,$A194&lt;91),$I194,0)</f>
        <v>0</v>
      </c>
      <c r="N194" s="25">
        <f ca="1">IF($A194&gt;=91,$I194,0)</f>
        <v>0</v>
      </c>
      <c r="O194" s="25">
        <f>IF(H194="RWF",I194,IF(H194="USD",I194,IF(H194="ZAR",I194*ZAR,IF(H194="GBP",I194*GBP,IF(H194="EUR",I194*EUR,0)))))</f>
        <v>900000</v>
      </c>
      <c r="P194" s="26">
        <f>IF(H194="RWF",I194/RWF,IF(H194="USD",I194,IF(H194="ZAR",I194*ZAR,IF(H194="GBP",I194*GBP,IF(H194="EUR",I194*EUR,0)))))</f>
        <v>642.85714285714289</v>
      </c>
      <c r="Q194" s="32" t="s">
        <v>307</v>
      </c>
    </row>
    <row r="195" spans="1:17" s="26" customFormat="1" x14ac:dyDescent="0.3">
      <c r="A195" s="19">
        <f ca="1">+A$1-D195</f>
        <v>102.57946365740645</v>
      </c>
      <c r="B195" s="20" t="s">
        <v>304</v>
      </c>
      <c r="C195" s="18">
        <v>45617</v>
      </c>
      <c r="D195" s="18">
        <v>45632</v>
      </c>
      <c r="E195" s="21"/>
      <c r="F195" s="21" t="s">
        <v>228</v>
      </c>
      <c r="G195" s="22" t="s">
        <v>229</v>
      </c>
      <c r="H195" s="23" t="s">
        <v>17</v>
      </c>
      <c r="I195" s="24">
        <v>780000</v>
      </c>
      <c r="J195" s="25">
        <f ca="1">IF($A195&lt;=0,$I195,0)</f>
        <v>0</v>
      </c>
      <c r="K195" s="25">
        <f ca="1">IF(AND($A195&gt;0,$A195&lt;31),$I195,0)</f>
        <v>0</v>
      </c>
      <c r="L195" s="25">
        <f ca="1">IF(AND($A195&gt;31,$A195&lt;61),$I195,0)</f>
        <v>0</v>
      </c>
      <c r="M195" s="25">
        <f ca="1">IF(AND($A195&gt;61,$A195&lt;91),$I195,0)</f>
        <v>0</v>
      </c>
      <c r="N195" s="25">
        <f ca="1">IF($A195&gt;=91,$I195,0)</f>
        <v>780000</v>
      </c>
      <c r="O195" s="25">
        <f>IF(H195="RWF",I195,IF(H195="USD",I195,IF(H195="ZAR",I195*ZAR,IF(H195="GBP",I195*GBP,IF(H195="EUR",I195*EUR,0)))))</f>
        <v>780000</v>
      </c>
      <c r="P195" s="26">
        <f>IF(H195="RWF",I195/RWF,IF(H195="USD",I195,IF(H195="ZAR",I195*ZAR,IF(H195="GBP",I195*GBP,IF(H195="EUR",I195*EUR,0)))))</f>
        <v>557.14285714285711</v>
      </c>
      <c r="Q195" s="32" t="s">
        <v>307</v>
      </c>
    </row>
    <row r="196" spans="1:17" s="26" customFormat="1" x14ac:dyDescent="0.3">
      <c r="A196" s="19">
        <f ca="1">+A$1-D196</f>
        <v>80.57946365740645</v>
      </c>
      <c r="B196" s="20" t="s">
        <v>304</v>
      </c>
      <c r="C196" s="18">
        <v>45639</v>
      </c>
      <c r="D196" s="18">
        <v>45654</v>
      </c>
      <c r="E196" s="21"/>
      <c r="F196" s="21" t="s">
        <v>230</v>
      </c>
      <c r="G196" s="22" t="s">
        <v>229</v>
      </c>
      <c r="H196" s="23" t="s">
        <v>17</v>
      </c>
      <c r="I196" s="24">
        <v>780000</v>
      </c>
      <c r="J196" s="25">
        <f ca="1">IF($A196&lt;=0,$I196,0)</f>
        <v>0</v>
      </c>
      <c r="K196" s="25">
        <f ca="1">IF(AND($A196&gt;0,$A196&lt;31),$I196,0)</f>
        <v>0</v>
      </c>
      <c r="L196" s="25">
        <f ca="1">IF(AND($A196&gt;31,$A196&lt;61),$I196,0)</f>
        <v>0</v>
      </c>
      <c r="M196" s="25">
        <f ca="1">IF(AND($A196&gt;61,$A196&lt;91),$I196,0)</f>
        <v>780000</v>
      </c>
      <c r="N196" s="25">
        <f ca="1">IF($A196&gt;=91,$I196,0)</f>
        <v>0</v>
      </c>
      <c r="O196" s="25">
        <f>IF(H196="RWF",I196,IF(H196="USD",I196,IF(H196="ZAR",I196*ZAR,IF(H196="GBP",I196*GBP,IF(H196="EUR",I196*EUR,0)))))</f>
        <v>780000</v>
      </c>
      <c r="P196" s="26">
        <f>IF(H196="RWF",I196/RWF,IF(H196="USD",I196,IF(H196="ZAR",I196*ZAR,IF(H196="GBP",I196*GBP,IF(H196="EUR",I196*EUR,0)))))</f>
        <v>557.14285714285711</v>
      </c>
      <c r="Q196" s="32" t="s">
        <v>307</v>
      </c>
    </row>
    <row r="197" spans="1:17" s="26" customFormat="1" x14ac:dyDescent="0.3">
      <c r="A197" s="19">
        <f ca="1">+A$1-D197</f>
        <v>64.57946365740645</v>
      </c>
      <c r="B197" s="20" t="s">
        <v>304</v>
      </c>
      <c r="C197" s="18">
        <v>45670</v>
      </c>
      <c r="D197" s="18">
        <v>45670</v>
      </c>
      <c r="E197" s="21"/>
      <c r="F197" s="21" t="s">
        <v>258</v>
      </c>
      <c r="G197" s="22" t="s">
        <v>259</v>
      </c>
      <c r="H197" s="23" t="s">
        <v>17</v>
      </c>
      <c r="I197" s="24">
        <v>1150000</v>
      </c>
      <c r="J197" s="25">
        <f ca="1">IF($A197&lt;=0,$I197,0)</f>
        <v>0</v>
      </c>
      <c r="K197" s="25">
        <f ca="1">IF(AND($A197&gt;0,$A197&lt;31),$I197,0)</f>
        <v>0</v>
      </c>
      <c r="L197" s="25">
        <f ca="1">IF(AND($A197&gt;31,$A197&lt;61),$I197,0)</f>
        <v>0</v>
      </c>
      <c r="M197" s="25">
        <f ca="1">IF(AND($A197&gt;61,$A197&lt;91),$I197,0)</f>
        <v>1150000</v>
      </c>
      <c r="N197" s="25">
        <f ca="1">IF($A197&gt;=91,$I197,0)</f>
        <v>0</v>
      </c>
      <c r="O197" s="25">
        <f>IF(H197="RWF",I197,IF(H197="USD",I197,IF(H197="ZAR",I197*ZAR,IF(H197="GBP",I197*GBP,IF(H197="EUR",I197*EUR,0)))))</f>
        <v>1150000</v>
      </c>
      <c r="P197" s="26">
        <f>IF(H197="RWF",I197/RWF,IF(H197="USD",I197,IF(H197="ZAR",I197*ZAR,IF(H197="GBP",I197*GBP,IF(H197="EUR",I197*EUR,0)))))</f>
        <v>821.42857142857144</v>
      </c>
      <c r="Q197" s="32" t="s">
        <v>307</v>
      </c>
    </row>
    <row r="198" spans="1:17" s="41" customFormat="1" x14ac:dyDescent="0.3">
      <c r="A198" s="33">
        <f ca="1">+A$1-D198</f>
        <v>42.57946365740645</v>
      </c>
      <c r="B198" s="34" t="s">
        <v>304</v>
      </c>
      <c r="C198" s="35">
        <v>45692</v>
      </c>
      <c r="D198" s="35">
        <v>45692</v>
      </c>
      <c r="E198" s="21"/>
      <c r="F198" s="36" t="s">
        <v>26</v>
      </c>
      <c r="G198" s="37" t="s">
        <v>27</v>
      </c>
      <c r="H198" s="38" t="s">
        <v>15</v>
      </c>
      <c r="I198" s="39">
        <v>1204.71</v>
      </c>
      <c r="J198" s="25">
        <f ca="1">IF($A198&lt;=0,$I198,0)</f>
        <v>0</v>
      </c>
      <c r="K198" s="25">
        <f ca="1">IF(AND($A198&gt;0,$A198&lt;31),$I198,0)</f>
        <v>0</v>
      </c>
      <c r="L198" s="25">
        <f ca="1">IF(AND($A198&gt;31,$A198&lt;61),$I198,0)</f>
        <v>1204.71</v>
      </c>
      <c r="M198" s="25">
        <f ca="1">IF(AND($A198&gt;61,$A198&lt;91),$I198,0)</f>
        <v>0</v>
      </c>
      <c r="N198" s="25">
        <f ca="1">IF($A198&gt;=91,$I198,0)</f>
        <v>0</v>
      </c>
      <c r="O198" s="40">
        <f>IF(H198="RWF",I198,IF(H198="USD",I198,IF(H198="ZAR",I198*ZAR,IF(H198="GBP",I198*GBP,IF(H198="EUR",I198*EUR,0)))))</f>
        <v>1204.71</v>
      </c>
      <c r="P198" s="41">
        <f>IF(H198="RWF",I198/RWF,IF(H198="USD",I198,IF(H198="ZAR",I198*ZAR,IF(H198="GBP",I198*GBP,IF(H198="EUR",I198*EUR,0)))))</f>
        <v>1204.71</v>
      </c>
      <c r="Q198" s="42" t="s">
        <v>306</v>
      </c>
    </row>
    <row r="199" spans="1:17" s="41" customFormat="1" x14ac:dyDescent="0.3">
      <c r="A199" s="33">
        <f ca="1">+A$1-D199</f>
        <v>29.57946365740645</v>
      </c>
      <c r="B199" s="34" t="s">
        <v>304</v>
      </c>
      <c r="C199" s="35">
        <v>45705</v>
      </c>
      <c r="D199" s="35">
        <v>45705</v>
      </c>
      <c r="E199" s="21"/>
      <c r="F199" s="36" t="s">
        <v>30</v>
      </c>
      <c r="G199" s="37" t="s">
        <v>27</v>
      </c>
      <c r="H199" s="38" t="s">
        <v>15</v>
      </c>
      <c r="I199" s="39">
        <v>3140.93</v>
      </c>
      <c r="J199" s="25">
        <f ca="1">IF($A199&lt;=0,$I199,0)</f>
        <v>0</v>
      </c>
      <c r="K199" s="25">
        <f ca="1">IF(AND($A199&gt;0,$A199&lt;31),$I199,0)</f>
        <v>3140.93</v>
      </c>
      <c r="L199" s="25">
        <f ca="1">IF(AND($A199&gt;31,$A199&lt;61),$I199,0)</f>
        <v>0</v>
      </c>
      <c r="M199" s="25">
        <f ca="1">IF(AND($A199&gt;61,$A199&lt;91),$I199,0)</f>
        <v>0</v>
      </c>
      <c r="N199" s="25">
        <f ca="1">IF($A199&gt;=91,$I199,0)</f>
        <v>0</v>
      </c>
      <c r="O199" s="40">
        <f>IF(H199="RWF",I199,IF(H199="USD",I199,IF(H199="ZAR",I199*ZAR,IF(H199="GBP",I199*GBP,IF(H199="EUR",I199*EUR,0)))))</f>
        <v>3140.93</v>
      </c>
      <c r="P199" s="41">
        <f>IF(H199="RWF",I199/RWF,IF(H199="USD",I199,IF(H199="ZAR",I199*ZAR,IF(H199="GBP",I199*GBP,IF(H199="EUR",I199*EUR,0)))))</f>
        <v>3140.93</v>
      </c>
      <c r="Q199" s="42" t="s">
        <v>306</v>
      </c>
    </row>
    <row r="200" spans="1:17" s="41" customFormat="1" x14ac:dyDescent="0.3">
      <c r="A200" s="33">
        <f ca="1">+A$1-D200</f>
        <v>127.57946365740645</v>
      </c>
      <c r="B200" s="34" t="s">
        <v>304</v>
      </c>
      <c r="C200" s="35">
        <v>45607</v>
      </c>
      <c r="D200" s="35">
        <v>45607</v>
      </c>
      <c r="E200" s="21"/>
      <c r="F200" s="36" t="s">
        <v>33</v>
      </c>
      <c r="G200" s="37" t="s">
        <v>34</v>
      </c>
      <c r="H200" s="38" t="s">
        <v>35</v>
      </c>
      <c r="I200" s="39">
        <v>7939.47</v>
      </c>
      <c r="J200" s="25">
        <f ca="1">IF($A200&lt;=0,$I200,0)</f>
        <v>0</v>
      </c>
      <c r="K200" s="25">
        <f ca="1">IF(AND($A200&gt;0,$A200&lt;31),$I200,0)</f>
        <v>0</v>
      </c>
      <c r="L200" s="25">
        <f ca="1">IF(AND($A200&gt;31,$A200&lt;61),$I200,0)</f>
        <v>0</v>
      </c>
      <c r="M200" s="25">
        <f ca="1">IF(AND($A200&gt;61,$A200&lt;91),$I200,0)</f>
        <v>0</v>
      </c>
      <c r="N200" s="25">
        <f ca="1">IF($A200&gt;=91,$I200,0)</f>
        <v>7939.47</v>
      </c>
      <c r="O200" s="40">
        <f>IF(H200="RWF",I200,IF(H200="USD",I200,IF(H200="ZAR",I200*ZAR,IF(H200="GBP",I200*GBP,IF(H200="EUR",I200*EUR,0)))))</f>
        <v>444.94774545890652</v>
      </c>
      <c r="P200" s="41">
        <f>IF(H200="RWF",I200/RWF,IF(H200="USD",I200,IF(H200="ZAR",I200*ZAR,IF(H200="GBP",I200*GBP,IF(H200="EUR",I200*EUR,0)))))</f>
        <v>444.94774545890652</v>
      </c>
      <c r="Q200" s="42" t="s">
        <v>306</v>
      </c>
    </row>
    <row r="201" spans="1:17" s="41" customFormat="1" x14ac:dyDescent="0.3">
      <c r="A201" s="33">
        <f ca="1">+A$1-D201</f>
        <v>71.57946365740645</v>
      </c>
      <c r="B201" s="34" t="s">
        <v>304</v>
      </c>
      <c r="C201" s="35">
        <v>45663</v>
      </c>
      <c r="D201" s="35">
        <v>45663</v>
      </c>
      <c r="E201" s="21"/>
      <c r="F201" s="36" t="s">
        <v>40</v>
      </c>
      <c r="G201" s="37" t="s">
        <v>34</v>
      </c>
      <c r="H201" s="38" t="s">
        <v>35</v>
      </c>
      <c r="I201" s="39">
        <v>30592</v>
      </c>
      <c r="J201" s="25">
        <f ca="1">IF($A201&lt;=0,$I201,0)</f>
        <v>0</v>
      </c>
      <c r="K201" s="25">
        <f ca="1">IF(AND($A201&gt;0,$A201&lt;31),$I201,0)</f>
        <v>0</v>
      </c>
      <c r="L201" s="25">
        <f ca="1">IF(AND($A201&gt;31,$A201&lt;61),$I201,0)</f>
        <v>0</v>
      </c>
      <c r="M201" s="25">
        <f ca="1">IF(AND($A201&gt;61,$A201&lt;91),$I201,0)</f>
        <v>30592</v>
      </c>
      <c r="N201" s="25">
        <f ca="1">IF($A201&gt;=91,$I201,0)</f>
        <v>0</v>
      </c>
      <c r="O201" s="40">
        <f>IF(H201="RWF",I201,IF(H201="USD",I201,IF(H201="ZAR",I201*ZAR,IF(H201="GBP",I201*GBP,IF(H201="EUR",I201*EUR,0)))))</f>
        <v>1714.4521522316816</v>
      </c>
      <c r="P201" s="41">
        <f>IF(H201="RWF",I201/RWF,IF(H201="USD",I201,IF(H201="ZAR",I201*ZAR,IF(H201="GBP",I201*GBP,IF(H201="EUR",I201*EUR,0)))))</f>
        <v>1714.4521522316816</v>
      </c>
      <c r="Q201" s="42" t="s">
        <v>306</v>
      </c>
    </row>
    <row r="202" spans="1:17" s="41" customFormat="1" x14ac:dyDescent="0.3">
      <c r="A202" s="33">
        <f ca="1">+A$1-D202</f>
        <v>20.57946365740645</v>
      </c>
      <c r="B202" s="34" t="s">
        <v>304</v>
      </c>
      <c r="C202" s="35">
        <v>45714</v>
      </c>
      <c r="D202" s="35">
        <v>45714</v>
      </c>
      <c r="E202" s="21"/>
      <c r="F202" s="36" t="s">
        <v>41</v>
      </c>
      <c r="G202" s="37" t="s">
        <v>34</v>
      </c>
      <c r="H202" s="38" t="s">
        <v>35</v>
      </c>
      <c r="I202" s="39">
        <v>47622.43</v>
      </c>
      <c r="J202" s="25">
        <f ca="1">IF($A202&lt;=0,$I202,0)</f>
        <v>0</v>
      </c>
      <c r="K202" s="25">
        <f ca="1">IF(AND($A202&gt;0,$A202&lt;31),$I202,0)</f>
        <v>47622.43</v>
      </c>
      <c r="L202" s="25">
        <f ca="1">IF(AND($A202&gt;31,$A202&lt;61),$I202,0)</f>
        <v>0</v>
      </c>
      <c r="M202" s="25">
        <f ca="1">IF(AND($A202&gt;61,$A202&lt;91),$I202,0)</f>
        <v>0</v>
      </c>
      <c r="N202" s="25">
        <f ca="1">IF($A202&gt;=91,$I202,0)</f>
        <v>0</v>
      </c>
      <c r="O202" s="40">
        <f>IF(H202="RWF",I202,IF(H202="USD",I202,IF(H202="ZAR",I202*ZAR,IF(H202="GBP",I202*GBP,IF(H202="EUR",I202*EUR,0)))))</f>
        <v>2668.8800211820931</v>
      </c>
      <c r="P202" s="41">
        <f>IF(H202="RWF",I202/RWF,IF(H202="USD",I202,IF(H202="ZAR",I202*ZAR,IF(H202="GBP",I202*GBP,IF(H202="EUR",I202*EUR,0)))))</f>
        <v>2668.8800211820931</v>
      </c>
      <c r="Q202" s="42" t="s">
        <v>306</v>
      </c>
    </row>
    <row r="203" spans="1:17" s="41" customFormat="1" x14ac:dyDescent="0.3">
      <c r="A203" s="33">
        <f ca="1">+A$1-D203</f>
        <v>64.57946365740645</v>
      </c>
      <c r="B203" s="34" t="s">
        <v>304</v>
      </c>
      <c r="C203" s="35">
        <v>45670</v>
      </c>
      <c r="D203" s="35">
        <v>45670</v>
      </c>
      <c r="E203" s="21"/>
      <c r="F203" s="36" t="s">
        <v>57</v>
      </c>
      <c r="G203" s="37" t="s">
        <v>34</v>
      </c>
      <c r="H203" s="38" t="s">
        <v>35</v>
      </c>
      <c r="I203" s="39">
        <v>79690.429999999993</v>
      </c>
      <c r="J203" s="25">
        <f ca="1">IF($A203&lt;=0,$I203,0)</f>
        <v>0</v>
      </c>
      <c r="K203" s="25">
        <f ca="1">IF(AND($A203&gt;0,$A203&lt;31),$I203,0)</f>
        <v>0</v>
      </c>
      <c r="L203" s="25">
        <f ca="1">IF(AND($A203&gt;31,$A203&lt;61),$I203,0)</f>
        <v>0</v>
      </c>
      <c r="M203" s="25">
        <f ca="1">IF(AND($A203&gt;61,$A203&lt;91),$I203,0)</f>
        <v>79690.429999999993</v>
      </c>
      <c r="N203" s="25">
        <f ca="1">IF($A203&gt;=91,$I203,0)</f>
        <v>0</v>
      </c>
      <c r="O203" s="40">
        <f>IF(H203="RWF",I203,IF(H203="USD",I203,IF(H203="ZAR",I203*ZAR,IF(H203="GBP",I203*GBP,IF(H203="EUR",I203*EUR,0)))))</f>
        <v>4466.0509030389694</v>
      </c>
      <c r="P203" s="41">
        <f>IF(H203="RWF",I203/RWF,IF(H203="USD",I203,IF(H203="ZAR",I203*ZAR,IF(H203="GBP",I203*GBP,IF(H203="EUR",I203*EUR,0)))))</f>
        <v>4466.0509030389694</v>
      </c>
      <c r="Q203" s="42" t="s">
        <v>306</v>
      </c>
    </row>
    <row r="204" spans="1:17" s="41" customFormat="1" x14ac:dyDescent="0.3">
      <c r="A204" s="33">
        <f ca="1">+A$1-D204</f>
        <v>20.57946365740645</v>
      </c>
      <c r="B204" s="34" t="s">
        <v>304</v>
      </c>
      <c r="C204" s="35">
        <v>45714</v>
      </c>
      <c r="D204" s="35">
        <v>45714</v>
      </c>
      <c r="E204" s="21"/>
      <c r="F204" s="36" t="s">
        <v>70</v>
      </c>
      <c r="G204" s="37" t="s">
        <v>34</v>
      </c>
      <c r="H204" s="38" t="s">
        <v>35</v>
      </c>
      <c r="I204" s="39">
        <v>105146.89</v>
      </c>
      <c r="J204" s="25">
        <f ca="1">IF($A204&lt;=0,$I204,0)</f>
        <v>0</v>
      </c>
      <c r="K204" s="25">
        <f ca="1">IF(AND($A204&gt;0,$A204&lt;31),$I204,0)</f>
        <v>105146.89</v>
      </c>
      <c r="L204" s="25">
        <f ca="1">IF(AND($A204&gt;31,$A204&lt;61),$I204,0)</f>
        <v>0</v>
      </c>
      <c r="M204" s="25">
        <f ca="1">IF(AND($A204&gt;61,$A204&lt;91),$I204,0)</f>
        <v>0</v>
      </c>
      <c r="N204" s="25">
        <f ca="1">IF($A204&gt;=91,$I204,0)</f>
        <v>0</v>
      </c>
      <c r="O204" s="40">
        <f>IF(H204="RWF",I204,IF(H204="USD",I204,IF(H204="ZAR",I204*ZAR,IF(H204="GBP",I204*GBP,IF(H204="EUR",I204*EUR,0)))))</f>
        <v>5892.6945561247339</v>
      </c>
      <c r="P204" s="41">
        <f>IF(H204="RWF",I204/RWF,IF(H204="USD",I204,IF(H204="ZAR",I204*ZAR,IF(H204="GBP",I204*GBP,IF(H204="EUR",I204*EUR,0)))))</f>
        <v>5892.6945561247339</v>
      </c>
      <c r="Q204" s="42" t="s">
        <v>306</v>
      </c>
    </row>
    <row r="205" spans="1:17" s="41" customFormat="1" x14ac:dyDescent="0.3">
      <c r="A205" s="33">
        <f ca="1">+A$1-D205</f>
        <v>20.57946365740645</v>
      </c>
      <c r="B205" s="34" t="s">
        <v>304</v>
      </c>
      <c r="C205" s="35">
        <v>45714</v>
      </c>
      <c r="D205" s="35">
        <v>45714</v>
      </c>
      <c r="E205" s="21"/>
      <c r="F205" s="36" t="s">
        <v>94</v>
      </c>
      <c r="G205" s="37" t="s">
        <v>34</v>
      </c>
      <c r="H205" s="38" t="s">
        <v>35</v>
      </c>
      <c r="I205" s="39">
        <v>170859.66</v>
      </c>
      <c r="J205" s="25">
        <f ca="1">IF($A205&lt;=0,$I205,0)</f>
        <v>0</v>
      </c>
      <c r="K205" s="25">
        <f ca="1">IF(AND($A205&gt;0,$A205&lt;31),$I205,0)</f>
        <v>170859.66</v>
      </c>
      <c r="L205" s="25">
        <f ca="1">IF(AND($A205&gt;31,$A205&lt;61),$I205,0)</f>
        <v>0</v>
      </c>
      <c r="M205" s="25">
        <f ca="1">IF(AND($A205&gt;61,$A205&lt;91),$I205,0)</f>
        <v>0</v>
      </c>
      <c r="N205" s="25">
        <f ca="1">IF($A205&gt;=91,$I205,0)</f>
        <v>0</v>
      </c>
      <c r="O205" s="40">
        <f>IF(H205="RWF",I205,IF(H205="USD",I205,IF(H205="ZAR",I205*ZAR,IF(H205="GBP",I205*GBP,IF(H205="EUR",I205*EUR,0)))))</f>
        <v>9575.4024521630927</v>
      </c>
      <c r="P205" s="41">
        <f>IF(H205="RWF",I205/RWF,IF(H205="USD",I205,IF(H205="ZAR",I205*ZAR,IF(H205="GBP",I205*GBP,IF(H205="EUR",I205*EUR,0)))))</f>
        <v>9575.4024521630927</v>
      </c>
      <c r="Q205" s="42" t="s">
        <v>306</v>
      </c>
    </row>
    <row r="206" spans="1:17" s="41" customFormat="1" x14ac:dyDescent="0.3">
      <c r="A206" s="33">
        <f ca="1">+A$1-D206</f>
        <v>36.57946365740645</v>
      </c>
      <c r="B206" s="34" t="s">
        <v>304</v>
      </c>
      <c r="C206" s="35">
        <v>45698</v>
      </c>
      <c r="D206" s="35">
        <v>45698</v>
      </c>
      <c r="E206" s="21"/>
      <c r="F206" s="36" t="s">
        <v>110</v>
      </c>
      <c r="G206" s="37" t="s">
        <v>34</v>
      </c>
      <c r="H206" s="38" t="s">
        <v>35</v>
      </c>
      <c r="I206" s="39">
        <v>235956.25</v>
      </c>
      <c r="J206" s="25">
        <f ca="1">IF($A206&lt;=0,$I206,0)</f>
        <v>0</v>
      </c>
      <c r="K206" s="25">
        <f ca="1">IF(AND($A206&gt;0,$A206&lt;31),$I206,0)</f>
        <v>0</v>
      </c>
      <c r="L206" s="25">
        <f ca="1">IF(AND($A206&gt;31,$A206&lt;61),$I206,0)</f>
        <v>235956.25</v>
      </c>
      <c r="M206" s="25">
        <f ca="1">IF(AND($A206&gt;61,$A206&lt;91),$I206,0)</f>
        <v>0</v>
      </c>
      <c r="N206" s="25">
        <f ca="1">IF($A206&gt;=91,$I206,0)</f>
        <v>0</v>
      </c>
      <c r="O206" s="40">
        <f>IF(H206="RWF",I206,IF(H206="USD",I206,IF(H206="ZAR",I206*ZAR,IF(H206="GBP",I206*GBP,IF(H206="EUR",I206*EUR,0)))))</f>
        <v>13223.578080707921</v>
      </c>
      <c r="P206" s="41">
        <f>IF(H206="RWF",I206/RWF,IF(H206="USD",I206,IF(H206="ZAR",I206*ZAR,IF(H206="GBP",I206*GBP,IF(H206="EUR",I206*EUR,0)))))</f>
        <v>13223.578080707921</v>
      </c>
      <c r="Q206" s="42" t="s">
        <v>306</v>
      </c>
    </row>
    <row r="207" spans="1:17" s="26" customFormat="1" x14ac:dyDescent="0.3">
      <c r="A207" s="19">
        <f ca="1">+A$1-D207</f>
        <v>273.57946365740645</v>
      </c>
      <c r="B207" s="20" t="s">
        <v>304</v>
      </c>
      <c r="C207" s="18">
        <v>45461</v>
      </c>
      <c r="D207" s="18">
        <v>45461</v>
      </c>
      <c r="E207" s="21"/>
      <c r="F207" s="21" t="s">
        <v>86</v>
      </c>
      <c r="G207" s="22" t="s">
        <v>87</v>
      </c>
      <c r="H207" s="23" t="s">
        <v>17</v>
      </c>
      <c r="I207" s="24">
        <v>150000</v>
      </c>
      <c r="J207" s="25">
        <f ca="1">IF($A207&lt;=0,$I207,0)</f>
        <v>0</v>
      </c>
      <c r="K207" s="25">
        <f ca="1">IF(AND($A207&gt;0,$A207&lt;31),$I207,0)</f>
        <v>0</v>
      </c>
      <c r="L207" s="25">
        <f ca="1">IF(AND($A207&gt;31,$A207&lt;61),$I207,0)</f>
        <v>0</v>
      </c>
      <c r="M207" s="25">
        <f ca="1">IF(AND($A207&gt;61,$A207&lt;91),$I207,0)</f>
        <v>0</v>
      </c>
      <c r="N207" s="25">
        <f ca="1">IF($A207&gt;=91,$I207,0)</f>
        <v>150000</v>
      </c>
      <c r="O207" s="25">
        <f>IF(H207="RWF",I207,IF(H207="USD",I207,IF(H207="ZAR",I207*ZAR,IF(H207="GBP",I207*GBP,IF(H207="EUR",I207*EUR,0)))))</f>
        <v>150000</v>
      </c>
      <c r="P207" s="26">
        <f>IF(H207="RWF",I207/RWF,IF(H207="USD",I207,IF(H207="ZAR",I207*ZAR,IF(H207="GBP",I207*GBP,IF(H207="EUR",I207*EUR,0)))))</f>
        <v>107.14285714285714</v>
      </c>
      <c r="Q207" s="32" t="s">
        <v>307</v>
      </c>
    </row>
    <row r="208" spans="1:17" s="26" customFormat="1" x14ac:dyDescent="0.3">
      <c r="A208" s="19">
        <f ca="1">+A$1-D208</f>
        <v>172.57946365740645</v>
      </c>
      <c r="B208" s="20" t="s">
        <v>304</v>
      </c>
      <c r="C208" s="18">
        <v>45562</v>
      </c>
      <c r="D208" s="18">
        <v>45562</v>
      </c>
      <c r="E208" s="27"/>
      <c r="F208" s="28" t="s">
        <v>84</v>
      </c>
      <c r="G208" s="29" t="s">
        <v>85</v>
      </c>
      <c r="H208" s="30" t="s">
        <v>17</v>
      </c>
      <c r="I208" s="26">
        <v>135000</v>
      </c>
      <c r="J208" s="25">
        <f ca="1">IF($A208&lt;=0,$I208,0)</f>
        <v>0</v>
      </c>
      <c r="K208" s="25">
        <f ca="1">IF(AND($A208&gt;0,$A208&lt;31),$I208,0)</f>
        <v>0</v>
      </c>
      <c r="L208" s="25">
        <f ca="1">IF(AND($A208&gt;31,$A208&lt;61),$I208,0)</f>
        <v>0</v>
      </c>
      <c r="M208" s="25">
        <f ca="1">IF(AND($A208&gt;61,$A208&lt;91),$I208,0)</f>
        <v>0</v>
      </c>
      <c r="N208" s="25">
        <f ca="1">IF($A208&gt;=91,$I208,0)</f>
        <v>135000</v>
      </c>
      <c r="O208" s="25">
        <f>IF(H208="RWF",I208,IF(H208="USD",I208,IF(H208="ZAR",I208*ZAR,IF(H208="GBP",I208*GBP,IF(H208="EUR",I208*EUR,0)))))</f>
        <v>135000</v>
      </c>
      <c r="P208" s="26">
        <f>IF(H208="RWF",I208/RWF,IF(H208="USD",I208,IF(H208="ZAR",I208*ZAR,IF(H208="GBP",I208*GBP,IF(H208="EUR",I208*EUR,0)))))</f>
        <v>96.428571428571431</v>
      </c>
      <c r="Q208" s="32" t="s">
        <v>307</v>
      </c>
    </row>
    <row r="209" spans="1:17" s="26" customFormat="1" x14ac:dyDescent="0.3">
      <c r="A209" s="19">
        <f ca="1">+A$1-D209</f>
        <v>89.57946365740645</v>
      </c>
      <c r="B209" s="20" t="s">
        <v>304</v>
      </c>
      <c r="C209" s="18">
        <v>45645</v>
      </c>
      <c r="D209" s="18">
        <v>45645</v>
      </c>
      <c r="E209" s="27"/>
      <c r="F209" s="28" t="s">
        <v>201</v>
      </c>
      <c r="G209" s="29" t="s">
        <v>85</v>
      </c>
      <c r="H209" s="30" t="s">
        <v>17</v>
      </c>
      <c r="I209" s="26">
        <v>570000</v>
      </c>
      <c r="J209" s="25">
        <f ca="1">IF($A209&lt;=0,$I209,0)</f>
        <v>0</v>
      </c>
      <c r="K209" s="25">
        <f ca="1">IF(AND($A209&gt;0,$A209&lt;31),$I209,0)</f>
        <v>0</v>
      </c>
      <c r="L209" s="25">
        <f ca="1">IF(AND($A209&gt;31,$A209&lt;61),$I209,0)</f>
        <v>0</v>
      </c>
      <c r="M209" s="25">
        <f ca="1">IF(AND($A209&gt;61,$A209&lt;91),$I209,0)</f>
        <v>570000</v>
      </c>
      <c r="N209" s="25">
        <f ca="1">IF($A209&gt;=91,$I209,0)</f>
        <v>0</v>
      </c>
      <c r="O209" s="25">
        <f>IF(H209="RWF",I209,IF(H209="USD",I209,IF(H209="ZAR",I209*ZAR,IF(H209="GBP",I209*GBP,IF(H209="EUR",I209*EUR,0)))))</f>
        <v>570000</v>
      </c>
      <c r="P209" s="26">
        <f>IF(H209="RWF",I209/RWF,IF(H209="USD",I209,IF(H209="ZAR",I209*ZAR,IF(H209="GBP",I209*GBP,IF(H209="EUR",I209*EUR,0)))))</f>
        <v>407.14285714285717</v>
      </c>
      <c r="Q209" s="32" t="s">
        <v>307</v>
      </c>
    </row>
    <row r="210" spans="1:17" s="26" customFormat="1" x14ac:dyDescent="0.3">
      <c r="A210" s="19">
        <f ca="1">+A$1-D210</f>
        <v>64.57946365740645</v>
      </c>
      <c r="B210" s="20" t="s">
        <v>304</v>
      </c>
      <c r="C210" s="18">
        <v>45670</v>
      </c>
      <c r="D210" s="18">
        <v>45670</v>
      </c>
      <c r="E210" s="27" t="s">
        <v>16</v>
      </c>
      <c r="F210" s="28" t="s">
        <v>157</v>
      </c>
      <c r="G210" s="29" t="s">
        <v>158</v>
      </c>
      <c r="H210" s="30" t="s">
        <v>17</v>
      </c>
      <c r="I210" s="26">
        <v>350000</v>
      </c>
      <c r="J210" s="25">
        <f ca="1">IF($A210&lt;=0,$I210,0)</f>
        <v>0</v>
      </c>
      <c r="K210" s="25">
        <f ca="1">IF(AND($A210&gt;0,$A210&lt;31),$I210,0)</f>
        <v>0</v>
      </c>
      <c r="L210" s="25">
        <f ca="1">IF(AND($A210&gt;31,$A210&lt;61),$I210,0)</f>
        <v>0</v>
      </c>
      <c r="M210" s="25">
        <f ca="1">IF(AND($A210&gt;61,$A210&lt;91),$I210,0)</f>
        <v>350000</v>
      </c>
      <c r="N210" s="25">
        <f ca="1">IF($A210&gt;=91,$I210,0)</f>
        <v>0</v>
      </c>
      <c r="O210" s="25">
        <f>IF(H210="RWF",I210,IF(H210="USD",I210,IF(H210="ZAR",I210*ZAR,IF(H210="GBP",I210*GBP,IF(H210="EUR",I210*EUR,0)))))</f>
        <v>350000</v>
      </c>
      <c r="P210" s="26">
        <f>IF(H210="RWF",I210/RWF,IF(H210="USD",I210,IF(H210="ZAR",I210*ZAR,IF(H210="GBP",I210*GBP,IF(H210="EUR",I210*EUR,0)))))</f>
        <v>250</v>
      </c>
      <c r="Q210" s="32" t="s">
        <v>307</v>
      </c>
    </row>
    <row r="211" spans="1:17" s="26" customFormat="1" x14ac:dyDescent="0.3">
      <c r="A211" s="19">
        <f ca="1">+A$1-D211</f>
        <v>73.57946365740645</v>
      </c>
      <c r="B211" s="20" t="s">
        <v>304</v>
      </c>
      <c r="C211" s="18">
        <v>45661</v>
      </c>
      <c r="D211" s="18">
        <v>45661</v>
      </c>
      <c r="E211" s="27"/>
      <c r="F211" s="28" t="s">
        <v>189</v>
      </c>
      <c r="G211" s="29" t="s">
        <v>158</v>
      </c>
      <c r="H211" s="30" t="s">
        <v>17</v>
      </c>
      <c r="I211" s="26">
        <v>500000</v>
      </c>
      <c r="J211" s="25">
        <f ca="1">IF($A211&lt;=0,$I211,0)</f>
        <v>0</v>
      </c>
      <c r="K211" s="25">
        <f ca="1">IF(AND($A211&gt;0,$A211&lt;31),$I211,0)</f>
        <v>0</v>
      </c>
      <c r="L211" s="25">
        <f ca="1">IF(AND($A211&gt;31,$A211&lt;61),$I211,0)</f>
        <v>0</v>
      </c>
      <c r="M211" s="25">
        <f ca="1">IF(AND($A211&gt;61,$A211&lt;91),$I211,0)</f>
        <v>500000</v>
      </c>
      <c r="N211" s="25">
        <f ca="1">IF($A211&gt;=91,$I211,0)</f>
        <v>0</v>
      </c>
      <c r="O211" s="25">
        <f>IF(H211="RWF",I211,IF(H211="USD",I211,IF(H211="ZAR",I211*ZAR,IF(H211="GBP",I211*GBP,IF(H211="EUR",I211*EUR,0)))))</f>
        <v>500000</v>
      </c>
      <c r="P211" s="26">
        <f>IF(H211="RWF",I211/RWF,IF(H211="USD",I211,IF(H211="ZAR",I211*ZAR,IF(H211="GBP",I211*GBP,IF(H211="EUR",I211*EUR,0)))))</f>
        <v>357.14285714285717</v>
      </c>
      <c r="Q211" s="32" t="s">
        <v>307</v>
      </c>
    </row>
    <row r="212" spans="1:17" s="26" customFormat="1" x14ac:dyDescent="0.3">
      <c r="A212" s="19">
        <f ca="1">+A$1-D212</f>
        <v>73.57946365740645</v>
      </c>
      <c r="B212" s="20" t="s">
        <v>304</v>
      </c>
      <c r="C212" s="18">
        <v>45661</v>
      </c>
      <c r="D212" s="18">
        <v>45661</v>
      </c>
      <c r="E212" s="27"/>
      <c r="F212" s="28" t="s">
        <v>265</v>
      </c>
      <c r="G212" s="29" t="s">
        <v>158</v>
      </c>
      <c r="H212" s="30" t="s">
        <v>17</v>
      </c>
      <c r="I212" s="26">
        <v>1230000</v>
      </c>
      <c r="J212" s="25">
        <f ca="1">IF($A212&lt;=0,$I212,0)</f>
        <v>0</v>
      </c>
      <c r="K212" s="25">
        <f ca="1">IF(AND($A212&gt;0,$A212&lt;31),$I212,0)</f>
        <v>0</v>
      </c>
      <c r="L212" s="25">
        <f ca="1">IF(AND($A212&gt;31,$A212&lt;61),$I212,0)</f>
        <v>0</v>
      </c>
      <c r="M212" s="25">
        <f ca="1">IF(AND($A212&gt;61,$A212&lt;91),$I212,0)</f>
        <v>1230000</v>
      </c>
      <c r="N212" s="25">
        <f ca="1">IF($A212&gt;=91,$I212,0)</f>
        <v>0</v>
      </c>
      <c r="O212" s="25">
        <f>IF(H212="RWF",I212,IF(H212="USD",I212,IF(H212="ZAR",I212*ZAR,IF(H212="GBP",I212*GBP,IF(H212="EUR",I212*EUR,0)))))</f>
        <v>1230000</v>
      </c>
      <c r="P212" s="26">
        <f>IF(H212="RWF",I212/RWF,IF(H212="USD",I212,IF(H212="ZAR",I212*ZAR,IF(H212="GBP",I212*GBP,IF(H212="EUR",I212*EUR,0)))))</f>
        <v>878.57142857142856</v>
      </c>
      <c r="Q212" s="32" t="s">
        <v>307</v>
      </c>
    </row>
    <row r="213" spans="1:17" s="26" customFormat="1" x14ac:dyDescent="0.3">
      <c r="A213" s="19">
        <f ca="1">+A$1-D213</f>
        <v>71.57946365740645</v>
      </c>
      <c r="B213" s="20" t="s">
        <v>304</v>
      </c>
      <c r="C213" s="18">
        <v>45663</v>
      </c>
      <c r="D213" s="18">
        <v>45663</v>
      </c>
      <c r="E213" s="27"/>
      <c r="F213" s="28" t="s">
        <v>286</v>
      </c>
      <c r="G213" s="29" t="s">
        <v>158</v>
      </c>
      <c r="H213" s="30" t="s">
        <v>17</v>
      </c>
      <c r="I213" s="26">
        <v>1600000</v>
      </c>
      <c r="J213" s="25">
        <f ca="1">IF($A213&lt;=0,$I213,0)</f>
        <v>0</v>
      </c>
      <c r="K213" s="25">
        <f ca="1">IF(AND($A213&gt;0,$A213&lt;31),$I213,0)</f>
        <v>0</v>
      </c>
      <c r="L213" s="25">
        <f ca="1">IF(AND($A213&gt;31,$A213&lt;61),$I213,0)</f>
        <v>0</v>
      </c>
      <c r="M213" s="25">
        <f ca="1">IF(AND($A213&gt;61,$A213&lt;91),$I213,0)</f>
        <v>1600000</v>
      </c>
      <c r="N213" s="25">
        <f ca="1">IF($A213&gt;=91,$I213,0)</f>
        <v>0</v>
      </c>
      <c r="O213" s="25">
        <f>IF(H213="RWF",I213,IF(H213="USD",I213,IF(H213="ZAR",I213*ZAR,IF(H213="GBP",I213*GBP,IF(H213="EUR",I213*EUR,0)))))</f>
        <v>1600000</v>
      </c>
      <c r="P213" s="26">
        <f>IF(H213="RWF",I213/RWF,IF(H213="USD",I213,IF(H213="ZAR",I213*ZAR,IF(H213="GBP",I213*GBP,IF(H213="EUR",I213*EUR,0)))))</f>
        <v>1142.8571428571429</v>
      </c>
      <c r="Q213" s="32" t="s">
        <v>307</v>
      </c>
    </row>
    <row r="214" spans="1:17" s="26" customFormat="1" x14ac:dyDescent="0.3">
      <c r="A214" s="19">
        <f ca="1">+A$1-D214</f>
        <v>48.57946365740645</v>
      </c>
      <c r="B214" s="20" t="s">
        <v>304</v>
      </c>
      <c r="C214" s="18">
        <v>45686</v>
      </c>
      <c r="D214" s="18">
        <v>45686</v>
      </c>
      <c r="E214" s="27" t="s">
        <v>16</v>
      </c>
      <c r="F214" s="28" t="s">
        <v>293</v>
      </c>
      <c r="G214" s="29" t="s">
        <v>158</v>
      </c>
      <c r="H214" s="30" t="s">
        <v>17</v>
      </c>
      <c r="I214" s="26">
        <v>2000000</v>
      </c>
      <c r="J214" s="25">
        <f ca="1">IF($A214&lt;=0,$I214,0)</f>
        <v>0</v>
      </c>
      <c r="K214" s="25">
        <f ca="1">IF(AND($A214&gt;0,$A214&lt;31),$I214,0)</f>
        <v>0</v>
      </c>
      <c r="L214" s="25">
        <f ca="1">IF(AND($A214&gt;31,$A214&lt;61),$I214,0)</f>
        <v>2000000</v>
      </c>
      <c r="M214" s="25">
        <f ca="1">IF(AND($A214&gt;61,$A214&lt;91),$I214,0)</f>
        <v>0</v>
      </c>
      <c r="N214" s="25">
        <f ca="1">IF($A214&gt;=91,$I214,0)</f>
        <v>0</v>
      </c>
      <c r="O214" s="25">
        <f>IF(H214="RWF",I214,IF(H214="USD",I214,IF(H214="ZAR",I214*ZAR,IF(H214="GBP",I214*GBP,IF(H214="EUR",I214*EUR,0)))))</f>
        <v>2000000</v>
      </c>
      <c r="P214" s="26">
        <f>IF(H214="RWF",I214/RWF,IF(H214="USD",I214,IF(H214="ZAR",I214*ZAR,IF(H214="GBP",I214*GBP,IF(H214="EUR",I214*EUR,0)))))</f>
        <v>1428.5714285714287</v>
      </c>
      <c r="Q214" s="30" t="s">
        <v>307</v>
      </c>
    </row>
    <row r="215" spans="1:17" s="26" customFormat="1" x14ac:dyDescent="0.3">
      <c r="A215" s="19">
        <f ca="1">+A$1-D215</f>
        <v>119.57946365740645</v>
      </c>
      <c r="B215" s="20" t="s">
        <v>304</v>
      </c>
      <c r="C215" s="18">
        <v>45600</v>
      </c>
      <c r="D215" s="18">
        <v>45615</v>
      </c>
      <c r="E215" s="27" t="s">
        <v>16</v>
      </c>
      <c r="F215" s="28" t="s">
        <v>202</v>
      </c>
      <c r="G215" s="29" t="s">
        <v>203</v>
      </c>
      <c r="H215" s="30" t="s">
        <v>17</v>
      </c>
      <c r="I215" s="26">
        <v>592000</v>
      </c>
      <c r="J215" s="25">
        <f ca="1">IF($A215&lt;=0,$I215,0)</f>
        <v>0</v>
      </c>
      <c r="K215" s="25">
        <f ca="1">IF(AND($A215&gt;0,$A215&lt;31),$I215,0)</f>
        <v>0</v>
      </c>
      <c r="L215" s="25">
        <f ca="1">IF(AND($A215&gt;31,$A215&lt;61),$I215,0)</f>
        <v>0</v>
      </c>
      <c r="M215" s="25">
        <f ca="1">IF(AND($A215&gt;61,$A215&lt;91),$I215,0)</f>
        <v>0</v>
      </c>
      <c r="N215" s="25">
        <f ca="1">IF($A215&gt;=91,$I215,0)</f>
        <v>592000</v>
      </c>
      <c r="O215" s="25">
        <f>IF(H215="RWF",I215,IF(H215="USD",I215,IF(H215="ZAR",I215*ZAR,IF(H215="GBP",I215*GBP,IF(H215="EUR",I215*EUR,0)))))</f>
        <v>592000</v>
      </c>
      <c r="P215" s="26">
        <f>IF(H215="RWF",I215/RWF,IF(H215="USD",I215,IF(H215="ZAR",I215*ZAR,IF(H215="GBP",I215*GBP,IF(H215="EUR",I215*EUR,0)))))</f>
        <v>422.85714285714283</v>
      </c>
      <c r="Q215" s="32" t="s">
        <v>307</v>
      </c>
    </row>
    <row r="216" spans="1:17" s="26" customFormat="1" x14ac:dyDescent="0.3">
      <c r="A216" s="19">
        <f ca="1">+A$1-D216</f>
        <v>86.57946365740645</v>
      </c>
      <c r="B216" s="20" t="s">
        <v>304</v>
      </c>
      <c r="C216" s="18">
        <v>45633</v>
      </c>
      <c r="D216" s="18">
        <v>45648</v>
      </c>
      <c r="E216" s="27" t="s">
        <v>16</v>
      </c>
      <c r="F216" s="28" t="s">
        <v>232</v>
      </c>
      <c r="G216" s="29" t="s">
        <v>203</v>
      </c>
      <c r="H216" s="30" t="s">
        <v>17</v>
      </c>
      <c r="I216" s="26">
        <v>790600</v>
      </c>
      <c r="J216" s="25">
        <f ca="1">IF($A216&lt;=0,$I216,0)</f>
        <v>0</v>
      </c>
      <c r="K216" s="25">
        <f ca="1">IF(AND($A216&gt;0,$A216&lt;31),$I216,0)</f>
        <v>0</v>
      </c>
      <c r="L216" s="25">
        <f ca="1">IF(AND($A216&gt;31,$A216&lt;61),$I216,0)</f>
        <v>0</v>
      </c>
      <c r="M216" s="25">
        <f ca="1">IF(AND($A216&gt;61,$A216&lt;91),$I216,0)</f>
        <v>790600</v>
      </c>
      <c r="N216" s="25">
        <f ca="1">IF($A216&gt;=91,$I216,0)</f>
        <v>0</v>
      </c>
      <c r="O216" s="25">
        <f>IF(H216="RWF",I216,IF(H216="USD",I216,IF(H216="ZAR",I216*ZAR,IF(H216="GBP",I216*GBP,IF(H216="EUR",I216*EUR,0)))))</f>
        <v>790600</v>
      </c>
      <c r="P216" s="26">
        <f>IF(H216="RWF",I216/RWF,IF(H216="USD",I216,IF(H216="ZAR",I216*ZAR,IF(H216="GBP",I216*GBP,IF(H216="EUR",I216*EUR,0)))))</f>
        <v>564.71428571428567</v>
      </c>
      <c r="Q216" s="32" t="s">
        <v>307</v>
      </c>
    </row>
    <row r="217" spans="1:17" s="26" customFormat="1" x14ac:dyDescent="0.3">
      <c r="A217" s="19">
        <f ca="1">+A$1-D217</f>
        <v>63.57946365740645</v>
      </c>
      <c r="B217" s="20" t="s">
        <v>304</v>
      </c>
      <c r="C217" s="18">
        <v>45656</v>
      </c>
      <c r="D217" s="18">
        <v>45671</v>
      </c>
      <c r="E217" s="27" t="s">
        <v>16</v>
      </c>
      <c r="F217" s="28" t="s">
        <v>244</v>
      </c>
      <c r="G217" s="29" t="s">
        <v>203</v>
      </c>
      <c r="H217" s="30" t="s">
        <v>17</v>
      </c>
      <c r="I217" s="26">
        <v>955000</v>
      </c>
      <c r="J217" s="25">
        <f ca="1">IF($A217&lt;=0,$I217,0)</f>
        <v>0</v>
      </c>
      <c r="K217" s="25">
        <f ca="1">IF(AND($A217&gt;0,$A217&lt;31),$I217,0)</f>
        <v>0</v>
      </c>
      <c r="L217" s="25">
        <f ca="1">IF(AND($A217&gt;31,$A217&lt;61),$I217,0)</f>
        <v>0</v>
      </c>
      <c r="M217" s="25">
        <f ca="1">IF(AND($A217&gt;61,$A217&lt;91),$I217,0)</f>
        <v>955000</v>
      </c>
      <c r="N217" s="25">
        <f ca="1">IF($A217&gt;=91,$I217,0)</f>
        <v>0</v>
      </c>
      <c r="O217" s="25">
        <f>IF(H217="RWF",I217,IF(H217="USD",I217,IF(H217="ZAR",I217*ZAR,IF(H217="GBP",I217*GBP,IF(H217="EUR",I217*EUR,0)))))</f>
        <v>955000</v>
      </c>
      <c r="P217" s="26">
        <f>IF(H217="RWF",I217/RWF,IF(H217="USD",I217,IF(H217="ZAR",I217*ZAR,IF(H217="GBP",I217*GBP,IF(H217="EUR",I217*EUR,0)))))</f>
        <v>682.14285714285711</v>
      </c>
      <c r="Q217" s="32" t="s">
        <v>307</v>
      </c>
    </row>
    <row r="218" spans="1:17" s="26" customFormat="1" x14ac:dyDescent="0.3">
      <c r="A218" s="19">
        <f ca="1">+A$1-D218</f>
        <v>74.57946365740645</v>
      </c>
      <c r="B218" s="20" t="s">
        <v>304</v>
      </c>
      <c r="C218" s="18">
        <v>45645</v>
      </c>
      <c r="D218" s="18">
        <v>45660</v>
      </c>
      <c r="E218" s="27" t="s">
        <v>16</v>
      </c>
      <c r="F218" s="28" t="s">
        <v>250</v>
      </c>
      <c r="G218" s="29" t="s">
        <v>203</v>
      </c>
      <c r="H218" s="30" t="s">
        <v>17</v>
      </c>
      <c r="I218" s="26">
        <v>1062000</v>
      </c>
      <c r="J218" s="25">
        <f ca="1">IF($A218&lt;=0,$I218,0)</f>
        <v>0</v>
      </c>
      <c r="K218" s="25">
        <f ca="1">IF(AND($A218&gt;0,$A218&lt;31),$I218,0)</f>
        <v>0</v>
      </c>
      <c r="L218" s="25">
        <f ca="1">IF(AND($A218&gt;31,$A218&lt;61),$I218,0)</f>
        <v>0</v>
      </c>
      <c r="M218" s="25">
        <f ca="1">IF(AND($A218&gt;61,$A218&lt;91),$I218,0)</f>
        <v>1062000</v>
      </c>
      <c r="N218" s="25">
        <f ca="1">IF($A218&gt;=91,$I218,0)</f>
        <v>0</v>
      </c>
      <c r="O218" s="25">
        <f>IF(H218="RWF",I218,IF(H218="USD",I218,IF(H218="ZAR",I218*ZAR,IF(H218="GBP",I218*GBP,IF(H218="EUR",I218*EUR,0)))))</f>
        <v>1062000</v>
      </c>
      <c r="P218" s="26">
        <f>IF(H218="RWF",I218/RWF,IF(H218="USD",I218,IF(H218="ZAR",I218*ZAR,IF(H218="GBP",I218*GBP,IF(H218="EUR",I218*EUR,0)))))</f>
        <v>758.57142857142856</v>
      </c>
      <c r="Q218" s="32" t="s">
        <v>307</v>
      </c>
    </row>
    <row r="219" spans="1:17" s="26" customFormat="1" x14ac:dyDescent="0.3">
      <c r="A219" s="19">
        <f ca="1">+A$1-D219</f>
        <v>17.57946365740645</v>
      </c>
      <c r="B219" s="20" t="s">
        <v>304</v>
      </c>
      <c r="C219" s="18">
        <v>45702</v>
      </c>
      <c r="D219" s="18">
        <v>45717</v>
      </c>
      <c r="E219" s="27" t="s">
        <v>16</v>
      </c>
      <c r="F219" s="28" t="s">
        <v>282</v>
      </c>
      <c r="G219" s="29" t="s">
        <v>203</v>
      </c>
      <c r="H219" s="30" t="s">
        <v>17</v>
      </c>
      <c r="I219" s="26">
        <v>1559960</v>
      </c>
      <c r="J219" s="25">
        <f ca="1">IF($A219&lt;=0,$I219,0)</f>
        <v>0</v>
      </c>
      <c r="K219" s="25">
        <f ca="1">IF(AND($A219&gt;0,$A219&lt;31),$I219,0)</f>
        <v>1559960</v>
      </c>
      <c r="L219" s="25">
        <f ca="1">IF(AND($A219&gt;31,$A219&lt;61),$I219,0)</f>
        <v>0</v>
      </c>
      <c r="M219" s="25">
        <f ca="1">IF(AND($A219&gt;61,$A219&lt;91),$I219,0)</f>
        <v>0</v>
      </c>
      <c r="N219" s="25">
        <f ca="1">IF($A219&gt;=91,$I219,0)</f>
        <v>0</v>
      </c>
      <c r="O219" s="25">
        <f>IF(H219="RWF",I219,IF(H219="USD",I219,IF(H219="ZAR",I219*ZAR,IF(H219="GBP",I219*GBP,IF(H219="EUR",I219*EUR,0)))))</f>
        <v>1559960</v>
      </c>
      <c r="P219" s="26">
        <f>IF(H219="RWF",I219/RWF,IF(H219="USD",I219,IF(H219="ZAR",I219*ZAR,IF(H219="GBP",I219*GBP,IF(H219="EUR",I219*EUR,0)))))</f>
        <v>1114.2571428571428</v>
      </c>
      <c r="Q219" s="32" t="s">
        <v>307</v>
      </c>
    </row>
    <row r="220" spans="1:17" s="26" customFormat="1" x14ac:dyDescent="0.3">
      <c r="A220" s="19">
        <f ca="1">+A$1-D220</f>
        <v>86.57946365740645</v>
      </c>
      <c r="B220" s="20" t="s">
        <v>304</v>
      </c>
      <c r="C220" s="18">
        <v>45633</v>
      </c>
      <c r="D220" s="18">
        <v>45648</v>
      </c>
      <c r="E220" s="27" t="s">
        <v>16</v>
      </c>
      <c r="F220" s="28" t="s">
        <v>290</v>
      </c>
      <c r="G220" s="29" t="s">
        <v>203</v>
      </c>
      <c r="H220" s="30" t="s">
        <v>17</v>
      </c>
      <c r="I220" s="26">
        <v>1814840</v>
      </c>
      <c r="J220" s="25">
        <f ca="1">IF($A220&lt;=0,$I220,0)</f>
        <v>0</v>
      </c>
      <c r="K220" s="25">
        <f ca="1">IF(AND($A220&gt;0,$A220&lt;31),$I220,0)</f>
        <v>0</v>
      </c>
      <c r="L220" s="25">
        <f ca="1">IF(AND($A220&gt;31,$A220&lt;61),$I220,0)</f>
        <v>0</v>
      </c>
      <c r="M220" s="25">
        <f ca="1">IF(AND($A220&gt;61,$A220&lt;91),$I220,0)</f>
        <v>1814840</v>
      </c>
      <c r="N220" s="25">
        <f ca="1">IF($A220&gt;=91,$I220,0)</f>
        <v>0</v>
      </c>
      <c r="O220" s="25">
        <f>IF(H220="RWF",I220,IF(H220="USD",I220,IF(H220="ZAR",I220*ZAR,IF(H220="GBP",I220*GBP,IF(H220="EUR",I220*EUR,0)))))</f>
        <v>1814840</v>
      </c>
      <c r="P220" s="26">
        <f>IF(H220="RWF",I220/RWF,IF(H220="USD",I220,IF(H220="ZAR",I220*ZAR,IF(H220="GBP",I220*GBP,IF(H220="EUR",I220*EUR,0)))))</f>
        <v>1296.3142857142857</v>
      </c>
      <c r="Q220" s="32" t="s">
        <v>307</v>
      </c>
    </row>
    <row r="221" spans="1:17" s="26" customFormat="1" x14ac:dyDescent="0.3">
      <c r="A221" s="19">
        <f ca="1">+A$1-D221</f>
        <v>107.57946365740645</v>
      </c>
      <c r="B221" s="20" t="s">
        <v>304</v>
      </c>
      <c r="C221" s="18">
        <v>45597</v>
      </c>
      <c r="D221" s="18">
        <v>45627</v>
      </c>
      <c r="E221" s="27" t="s">
        <v>16</v>
      </c>
      <c r="F221" s="28" t="s">
        <v>118</v>
      </c>
      <c r="G221" s="29" t="s">
        <v>119</v>
      </c>
      <c r="H221" s="30" t="s">
        <v>17</v>
      </c>
      <c r="I221" s="26">
        <v>257700</v>
      </c>
      <c r="J221" s="25">
        <f ca="1">IF($A221&lt;=0,$I221,0)</f>
        <v>0</v>
      </c>
      <c r="K221" s="25">
        <f ca="1">IF(AND($A221&gt;0,$A221&lt;31),$I221,0)</f>
        <v>0</v>
      </c>
      <c r="L221" s="25">
        <f ca="1">IF(AND($A221&gt;31,$A221&lt;61),$I221,0)</f>
        <v>0</v>
      </c>
      <c r="M221" s="25">
        <f ca="1">IF(AND($A221&gt;61,$A221&lt;91),$I221,0)</f>
        <v>0</v>
      </c>
      <c r="N221" s="25">
        <f ca="1">IF($A221&gt;=91,$I221,0)</f>
        <v>257700</v>
      </c>
      <c r="O221" s="25">
        <f>IF(H221="RWF",I221,IF(H221="USD",I221,IF(H221="ZAR",I221*ZAR,IF(H221="GBP",I221*GBP,IF(H221="EUR",I221*EUR,0)))))</f>
        <v>257700</v>
      </c>
      <c r="P221" s="26">
        <f>IF(H221="RWF",I221/RWF,IF(H221="USD",I221,IF(H221="ZAR",I221*ZAR,IF(H221="GBP",I221*GBP,IF(H221="EUR",I221*EUR,0)))))</f>
        <v>184.07142857142858</v>
      </c>
      <c r="Q221" s="32" t="s">
        <v>307</v>
      </c>
    </row>
    <row r="222" spans="1:17" s="26" customFormat="1" x14ac:dyDescent="0.3">
      <c r="A222" s="19">
        <f ca="1">+A$1-D222</f>
        <v>29.57946365740645</v>
      </c>
      <c r="B222" s="20" t="s">
        <v>304</v>
      </c>
      <c r="C222" s="18">
        <v>45705</v>
      </c>
      <c r="D222" s="18">
        <v>45705</v>
      </c>
      <c r="E222" s="27"/>
      <c r="F222" s="28" t="s">
        <v>159</v>
      </c>
      <c r="G222" s="29" t="s">
        <v>160</v>
      </c>
      <c r="H222" s="30" t="s">
        <v>17</v>
      </c>
      <c r="I222" s="26">
        <v>350000</v>
      </c>
      <c r="J222" s="25">
        <f ca="1">IF($A222&lt;=0,$I222,0)</f>
        <v>0</v>
      </c>
      <c r="K222" s="25">
        <f ca="1">IF(AND($A222&gt;0,$A222&lt;31),$I222,0)</f>
        <v>350000</v>
      </c>
      <c r="L222" s="25">
        <f ca="1">IF(AND($A222&gt;31,$A222&lt;61),$I222,0)</f>
        <v>0</v>
      </c>
      <c r="M222" s="25">
        <f ca="1">IF(AND($A222&gt;61,$A222&lt;91),$I222,0)</f>
        <v>0</v>
      </c>
      <c r="N222" s="25">
        <f ca="1">IF($A222&gt;=91,$I222,0)</f>
        <v>0</v>
      </c>
      <c r="O222" s="25">
        <f>IF(H222="RWF",I222,IF(H222="USD",I222,IF(H222="ZAR",I222*ZAR,IF(H222="GBP",I222*GBP,IF(H222="EUR",I222*EUR,0)))))</f>
        <v>350000</v>
      </c>
      <c r="P222" s="26">
        <f>IF(H222="RWF",I222/RWF,IF(H222="USD",I222,IF(H222="ZAR",I222*ZAR,IF(H222="GBP",I222*GBP,IF(H222="EUR",I222*EUR,0)))))</f>
        <v>250</v>
      </c>
      <c r="Q222" s="32" t="s">
        <v>303</v>
      </c>
    </row>
    <row r="223" spans="1:17" s="26" customFormat="1" x14ac:dyDescent="0.3">
      <c r="A223" s="19">
        <f ca="1">+A$1-D223</f>
        <v>165.57946365740645</v>
      </c>
      <c r="B223" s="20" t="s">
        <v>304</v>
      </c>
      <c r="C223" s="18">
        <v>45444</v>
      </c>
      <c r="D223" s="18">
        <v>45569</v>
      </c>
      <c r="E223" s="27"/>
      <c r="F223" s="28" t="s">
        <v>179</v>
      </c>
      <c r="G223" s="29" t="s">
        <v>180</v>
      </c>
      <c r="H223" s="30" t="s">
        <v>17</v>
      </c>
      <c r="I223" s="26">
        <v>450000</v>
      </c>
      <c r="J223" s="25">
        <f ca="1">IF($A223&lt;=0,$I223,0)</f>
        <v>0</v>
      </c>
      <c r="K223" s="25">
        <f ca="1">IF(AND($A223&gt;0,$A223&lt;31),$I223,0)</f>
        <v>0</v>
      </c>
      <c r="L223" s="25">
        <f ca="1">IF(AND($A223&gt;31,$A223&lt;61),$I223,0)</f>
        <v>0</v>
      </c>
      <c r="M223" s="25">
        <f ca="1">IF(AND($A223&gt;61,$A223&lt;91),$I223,0)</f>
        <v>0</v>
      </c>
      <c r="N223" s="25">
        <f ca="1">IF($A223&gt;=91,$I223,0)</f>
        <v>450000</v>
      </c>
      <c r="O223" s="25">
        <f>IF(H223="RWF",I223,IF(H223="USD",I223,IF(H223="ZAR",I223*ZAR,IF(H223="GBP",I223*GBP,IF(H223="EUR",I223*EUR,0)))))</f>
        <v>450000</v>
      </c>
      <c r="P223" s="26">
        <f>IF(H223="RWF",I223/RWF,IF(H223="USD",I223,IF(H223="ZAR",I223*ZAR,IF(H223="GBP",I223*GBP,IF(H223="EUR",I223*EUR,0)))))</f>
        <v>321.42857142857144</v>
      </c>
      <c r="Q223" s="32" t="s">
        <v>307</v>
      </c>
    </row>
    <row r="224" spans="1:17" s="26" customFormat="1" x14ac:dyDescent="0.3">
      <c r="A224" s="19">
        <f ca="1">+A$1-D224</f>
        <v>34.57946365740645</v>
      </c>
      <c r="B224" s="20" t="s">
        <v>304</v>
      </c>
      <c r="C224" s="18">
        <v>45685</v>
      </c>
      <c r="D224" s="18">
        <v>45700</v>
      </c>
      <c r="E224" s="27"/>
      <c r="F224" s="28" t="s">
        <v>42</v>
      </c>
      <c r="G224" s="29" t="s">
        <v>43</v>
      </c>
      <c r="H224" s="30" t="s">
        <v>17</v>
      </c>
      <c r="I224" s="26">
        <v>50000</v>
      </c>
      <c r="J224" s="25">
        <f ca="1">IF($A224&lt;=0,$I224,0)</f>
        <v>0</v>
      </c>
      <c r="K224" s="25">
        <f ca="1">IF(AND($A224&gt;0,$A224&lt;31),$I224,0)</f>
        <v>0</v>
      </c>
      <c r="L224" s="25">
        <f ca="1">IF(AND($A224&gt;31,$A224&lt;61),$I224,0)</f>
        <v>50000</v>
      </c>
      <c r="M224" s="25">
        <f ca="1">IF(AND($A224&gt;61,$A224&lt;91),$I224,0)</f>
        <v>0</v>
      </c>
      <c r="N224" s="25">
        <f ca="1">IF($A224&gt;=91,$I224,0)</f>
        <v>0</v>
      </c>
      <c r="O224" s="25">
        <f>IF(H224="RWF",I224,IF(H224="USD",I224,IF(H224="ZAR",I224*ZAR,IF(H224="GBP",I224*GBP,IF(H224="EUR",I224*EUR,0)))))</f>
        <v>50000</v>
      </c>
      <c r="P224" s="26">
        <f>IF(H224="RWF",I224/RWF,IF(H224="USD",I224,IF(H224="ZAR",I224*ZAR,IF(H224="GBP",I224*GBP,IF(H224="EUR",I224*EUR,0)))))</f>
        <v>35.714285714285715</v>
      </c>
      <c r="Q224" s="32" t="s">
        <v>307</v>
      </c>
    </row>
    <row r="225" spans="1:17" s="26" customFormat="1" x14ac:dyDescent="0.3">
      <c r="A225" s="19">
        <f ca="1">+A$1-D225</f>
        <v>12.57946365740645</v>
      </c>
      <c r="B225" s="20" t="s">
        <v>304</v>
      </c>
      <c r="C225" s="18">
        <v>45707</v>
      </c>
      <c r="D225" s="18">
        <v>45722</v>
      </c>
      <c r="E225" s="27"/>
      <c r="F225" s="28" t="s">
        <v>44</v>
      </c>
      <c r="G225" s="29" t="s">
        <v>43</v>
      </c>
      <c r="H225" s="30" t="s">
        <v>17</v>
      </c>
      <c r="I225" s="26">
        <v>50000</v>
      </c>
      <c r="J225" s="25">
        <f ca="1">IF($A225&lt;=0,$I225,0)</f>
        <v>0</v>
      </c>
      <c r="K225" s="25">
        <f ca="1">IF(AND($A225&gt;0,$A225&lt;31),$I225,0)</f>
        <v>50000</v>
      </c>
      <c r="L225" s="25">
        <f ca="1">IF(AND($A225&gt;31,$A225&lt;61),$I225,0)</f>
        <v>0</v>
      </c>
      <c r="M225" s="25">
        <f ca="1">IF(AND($A225&gt;61,$A225&lt;91),$I225,0)</f>
        <v>0</v>
      </c>
      <c r="N225" s="25">
        <f ca="1">IF($A225&gt;=91,$I225,0)</f>
        <v>0</v>
      </c>
      <c r="O225" s="25">
        <f>IF(H225="RWF",I225,IF(H225="USD",I225,IF(H225="ZAR",I225*ZAR,IF(H225="GBP",I225*GBP,IF(H225="EUR",I225*EUR,0)))))</f>
        <v>50000</v>
      </c>
      <c r="P225" s="26">
        <f>IF(H225="RWF",I225/RWF,IF(H225="USD",I225,IF(H225="ZAR",I225*ZAR,IF(H225="GBP",I225*GBP,IF(H225="EUR",I225*EUR,0)))))</f>
        <v>35.714285714285715</v>
      </c>
      <c r="Q225" s="32" t="s">
        <v>307</v>
      </c>
    </row>
    <row r="226" spans="1:17" s="26" customFormat="1" x14ac:dyDescent="0.3">
      <c r="A226" s="19">
        <f ca="1">+A$1-D226</f>
        <v>34.57946365740645</v>
      </c>
      <c r="B226" s="20" t="s">
        <v>304</v>
      </c>
      <c r="C226" s="18">
        <v>45685</v>
      </c>
      <c r="D226" s="18">
        <v>45700</v>
      </c>
      <c r="E226" s="27"/>
      <c r="F226" s="28" t="s">
        <v>45</v>
      </c>
      <c r="G226" s="29" t="s">
        <v>43</v>
      </c>
      <c r="H226" s="30" t="s">
        <v>17</v>
      </c>
      <c r="I226" s="26">
        <v>55000</v>
      </c>
      <c r="J226" s="25">
        <f ca="1">IF($A226&lt;=0,$I226,0)</f>
        <v>0</v>
      </c>
      <c r="K226" s="25">
        <f ca="1">IF(AND($A226&gt;0,$A226&lt;31),$I226,0)</f>
        <v>0</v>
      </c>
      <c r="L226" s="25">
        <f ca="1">IF(AND($A226&gt;31,$A226&lt;61),$I226,0)</f>
        <v>55000</v>
      </c>
      <c r="M226" s="25">
        <f ca="1">IF(AND($A226&gt;61,$A226&lt;91),$I226,0)</f>
        <v>0</v>
      </c>
      <c r="N226" s="25">
        <f ca="1">IF($A226&gt;=91,$I226,0)</f>
        <v>0</v>
      </c>
      <c r="O226" s="25">
        <f>IF(H226="RWF",I226,IF(H226="USD",I226,IF(H226="ZAR",I226*ZAR,IF(H226="GBP",I226*GBP,IF(H226="EUR",I226*EUR,0)))))</f>
        <v>55000</v>
      </c>
      <c r="P226" s="26">
        <f>IF(H226="RWF",I226/RWF,IF(H226="USD",I226,IF(H226="ZAR",I226*ZAR,IF(H226="GBP",I226*GBP,IF(H226="EUR",I226*EUR,0)))))</f>
        <v>39.285714285714285</v>
      </c>
      <c r="Q226" s="32" t="s">
        <v>307</v>
      </c>
    </row>
    <row r="227" spans="1:17" s="26" customFormat="1" x14ac:dyDescent="0.3">
      <c r="A227" s="19">
        <f ca="1">+A$1-D227</f>
        <v>34.57946365740645</v>
      </c>
      <c r="B227" s="20" t="s">
        <v>304</v>
      </c>
      <c r="C227" s="18">
        <v>45685</v>
      </c>
      <c r="D227" s="18">
        <v>45700</v>
      </c>
      <c r="E227" s="27"/>
      <c r="F227" s="28" t="s">
        <v>53</v>
      </c>
      <c r="G227" s="29" t="s">
        <v>43</v>
      </c>
      <c r="H227" s="30" t="s">
        <v>17</v>
      </c>
      <c r="I227" s="26">
        <v>70000</v>
      </c>
      <c r="J227" s="25">
        <f ca="1">IF($A227&lt;=0,$I227,0)</f>
        <v>0</v>
      </c>
      <c r="K227" s="25">
        <f ca="1">IF(AND($A227&gt;0,$A227&lt;31),$I227,0)</f>
        <v>0</v>
      </c>
      <c r="L227" s="25">
        <f ca="1">IF(AND($A227&gt;31,$A227&lt;61),$I227,0)</f>
        <v>70000</v>
      </c>
      <c r="M227" s="25">
        <f ca="1">IF(AND($A227&gt;61,$A227&lt;91),$I227,0)</f>
        <v>0</v>
      </c>
      <c r="N227" s="25">
        <f ca="1">IF($A227&gt;=91,$I227,0)</f>
        <v>0</v>
      </c>
      <c r="O227" s="25">
        <f>IF(H227="RWF",I227,IF(H227="USD",I227,IF(H227="ZAR",I227*ZAR,IF(H227="GBP",I227*GBP,IF(H227="EUR",I227*EUR,0)))))</f>
        <v>70000</v>
      </c>
      <c r="P227" s="26">
        <f>IF(H227="RWF",I227/RWF,IF(H227="USD",I227,IF(H227="ZAR",I227*ZAR,IF(H227="GBP",I227*GBP,IF(H227="EUR",I227*EUR,0)))))</f>
        <v>50</v>
      </c>
      <c r="Q227" s="32" t="s">
        <v>307</v>
      </c>
    </row>
    <row r="228" spans="1:17" s="26" customFormat="1" x14ac:dyDescent="0.3">
      <c r="A228" s="19">
        <f ca="1">+A$1-D228</f>
        <v>34.57946365740645</v>
      </c>
      <c r="B228" s="20" t="s">
        <v>304</v>
      </c>
      <c r="C228" s="18">
        <v>45685</v>
      </c>
      <c r="D228" s="18">
        <v>45700</v>
      </c>
      <c r="E228" s="27"/>
      <c r="F228" s="28" t="s">
        <v>56</v>
      </c>
      <c r="G228" s="29" t="s">
        <v>43</v>
      </c>
      <c r="H228" s="30" t="s">
        <v>17</v>
      </c>
      <c r="I228" s="26">
        <v>72000</v>
      </c>
      <c r="J228" s="25">
        <f ca="1">IF($A228&lt;=0,$I228,0)</f>
        <v>0</v>
      </c>
      <c r="K228" s="25">
        <f ca="1">IF(AND($A228&gt;0,$A228&lt;31),$I228,0)</f>
        <v>0</v>
      </c>
      <c r="L228" s="25">
        <f ca="1">IF(AND($A228&gt;31,$A228&lt;61),$I228,0)</f>
        <v>72000</v>
      </c>
      <c r="M228" s="25">
        <f ca="1">IF(AND($A228&gt;61,$A228&lt;91),$I228,0)</f>
        <v>0</v>
      </c>
      <c r="N228" s="25">
        <f ca="1">IF($A228&gt;=91,$I228,0)</f>
        <v>0</v>
      </c>
      <c r="O228" s="25">
        <f>IF(H228="RWF",I228,IF(H228="USD",I228,IF(H228="ZAR",I228*ZAR,IF(H228="GBP",I228*GBP,IF(H228="EUR",I228*EUR,0)))))</f>
        <v>72000</v>
      </c>
      <c r="P228" s="26">
        <f>IF(H228="RWF",I228/RWF,IF(H228="USD",I228,IF(H228="ZAR",I228*ZAR,IF(H228="GBP",I228*GBP,IF(H228="EUR",I228*EUR,0)))))</f>
        <v>51.428571428571431</v>
      </c>
      <c r="Q228" s="32" t="s">
        <v>307</v>
      </c>
    </row>
    <row r="229" spans="1:17" s="26" customFormat="1" x14ac:dyDescent="0.3">
      <c r="A229" s="19">
        <f ca="1">+A$1-D229</f>
        <v>164.57946365740645</v>
      </c>
      <c r="B229" s="20" t="s">
        <v>304</v>
      </c>
      <c r="C229" s="18">
        <v>45555</v>
      </c>
      <c r="D229" s="18">
        <v>45570</v>
      </c>
      <c r="E229" s="27"/>
      <c r="F229" s="28" t="s">
        <v>102</v>
      </c>
      <c r="G229" s="29" t="s">
        <v>43</v>
      </c>
      <c r="H229" s="30" t="s">
        <v>17</v>
      </c>
      <c r="I229" s="26">
        <v>200000</v>
      </c>
      <c r="J229" s="25">
        <f ca="1">IF($A229&lt;=0,$I229,0)</f>
        <v>0</v>
      </c>
      <c r="K229" s="25">
        <f ca="1">IF(AND($A229&gt;0,$A229&lt;31),$I229,0)</f>
        <v>0</v>
      </c>
      <c r="L229" s="25">
        <f ca="1">IF(AND($A229&gt;31,$A229&lt;61),$I229,0)</f>
        <v>0</v>
      </c>
      <c r="M229" s="25">
        <f ca="1">IF(AND($A229&gt;61,$A229&lt;91),$I229,0)</f>
        <v>0</v>
      </c>
      <c r="N229" s="25">
        <f ca="1">IF($A229&gt;=91,$I229,0)</f>
        <v>200000</v>
      </c>
      <c r="O229" s="25">
        <f>IF(H229="RWF",I229,IF(H229="USD",I229,IF(H229="ZAR",I229*ZAR,IF(H229="GBP",I229*GBP,IF(H229="EUR",I229*EUR,0)))))</f>
        <v>200000</v>
      </c>
      <c r="P229" s="26">
        <f>IF(H229="RWF",I229/RWF,IF(H229="USD",I229,IF(H229="ZAR",I229*ZAR,IF(H229="GBP",I229*GBP,IF(H229="EUR",I229*EUR,0)))))</f>
        <v>142.85714285714286</v>
      </c>
      <c r="Q229" s="32" t="s">
        <v>307</v>
      </c>
    </row>
    <row r="230" spans="1:17" s="26" customFormat="1" x14ac:dyDescent="0.3">
      <c r="A230" s="19">
        <f ca="1">+A$1-D230</f>
        <v>154.57946365740645</v>
      </c>
      <c r="B230" s="20" t="s">
        <v>304</v>
      </c>
      <c r="C230" s="18">
        <v>45565</v>
      </c>
      <c r="D230" s="18">
        <v>45580</v>
      </c>
      <c r="E230" s="27"/>
      <c r="F230" s="28" t="s">
        <v>103</v>
      </c>
      <c r="G230" s="29" t="s">
        <v>43</v>
      </c>
      <c r="H230" s="30" t="s">
        <v>17</v>
      </c>
      <c r="I230" s="26">
        <v>200000</v>
      </c>
      <c r="J230" s="25">
        <f ca="1">IF($A230&lt;=0,$I230,0)</f>
        <v>0</v>
      </c>
      <c r="K230" s="25">
        <f ca="1">IF(AND($A230&gt;0,$A230&lt;31),$I230,0)</f>
        <v>0</v>
      </c>
      <c r="L230" s="25">
        <f ca="1">IF(AND($A230&gt;31,$A230&lt;61),$I230,0)</f>
        <v>0</v>
      </c>
      <c r="M230" s="25">
        <f ca="1">IF(AND($A230&gt;61,$A230&lt;91),$I230,0)</f>
        <v>0</v>
      </c>
      <c r="N230" s="25">
        <f ca="1">IF($A230&gt;=91,$I230,0)</f>
        <v>200000</v>
      </c>
      <c r="O230" s="25">
        <f>IF(H230="RWF",I230,IF(H230="USD",I230,IF(H230="ZAR",I230*ZAR,IF(H230="GBP",I230*GBP,IF(H230="EUR",I230*EUR,0)))))</f>
        <v>200000</v>
      </c>
      <c r="P230" s="26">
        <f>IF(H230="RWF",I230/RWF,IF(H230="USD",I230,IF(H230="ZAR",I230*ZAR,IF(H230="GBP",I230*GBP,IF(H230="EUR",I230*EUR,0)))))</f>
        <v>142.85714285714286</v>
      </c>
      <c r="Q230" s="32" t="s">
        <v>307</v>
      </c>
    </row>
    <row r="231" spans="1:17" s="26" customFormat="1" x14ac:dyDescent="0.3">
      <c r="A231" s="19">
        <f ca="1">+A$1-D231</f>
        <v>12.57946365740645</v>
      </c>
      <c r="B231" s="20" t="s">
        <v>304</v>
      </c>
      <c r="C231" s="18">
        <v>45707</v>
      </c>
      <c r="D231" s="18">
        <v>45722</v>
      </c>
      <c r="E231" s="27"/>
      <c r="F231" s="28" t="s">
        <v>116</v>
      </c>
      <c r="G231" s="29" t="s">
        <v>43</v>
      </c>
      <c r="H231" s="30" t="s">
        <v>17</v>
      </c>
      <c r="I231" s="26">
        <v>250000</v>
      </c>
      <c r="J231" s="25">
        <f ca="1">IF($A231&lt;=0,$I231,0)</f>
        <v>0</v>
      </c>
      <c r="K231" s="25">
        <f ca="1">IF(AND($A231&gt;0,$A231&lt;31),$I231,0)</f>
        <v>250000</v>
      </c>
      <c r="L231" s="25">
        <f ca="1">IF(AND($A231&gt;31,$A231&lt;61),$I231,0)</f>
        <v>0</v>
      </c>
      <c r="M231" s="25">
        <f ca="1">IF(AND($A231&gt;61,$A231&lt;91),$I231,0)</f>
        <v>0</v>
      </c>
      <c r="N231" s="25">
        <f ca="1">IF($A231&gt;=91,$I231,0)</f>
        <v>0</v>
      </c>
      <c r="O231" s="25">
        <f>IF(H231="RWF",I231,IF(H231="USD",I231,IF(H231="ZAR",I231*ZAR,IF(H231="GBP",I231*GBP,IF(H231="EUR",I231*EUR,0)))))</f>
        <v>250000</v>
      </c>
      <c r="P231" s="26">
        <f>IF(H231="RWF",I231/RWF,IF(H231="USD",I231,IF(H231="ZAR",I231*ZAR,IF(H231="GBP",I231*GBP,IF(H231="EUR",I231*EUR,0)))))</f>
        <v>178.57142857142858</v>
      </c>
      <c r="Q231" s="32" t="s">
        <v>307</v>
      </c>
    </row>
    <row r="232" spans="1:17" s="26" customFormat="1" x14ac:dyDescent="0.3">
      <c r="A232" s="19">
        <f ca="1">+A$1-D232</f>
        <v>38.57946365740645</v>
      </c>
      <c r="B232" s="20" t="s">
        <v>304</v>
      </c>
      <c r="C232" s="18">
        <v>45681</v>
      </c>
      <c r="D232" s="18">
        <v>45696</v>
      </c>
      <c r="E232" s="27"/>
      <c r="F232" s="28" t="s">
        <v>170</v>
      </c>
      <c r="G232" s="29" t="s">
        <v>43</v>
      </c>
      <c r="H232" s="30" t="s">
        <v>17</v>
      </c>
      <c r="I232" s="26">
        <v>400000</v>
      </c>
      <c r="J232" s="25">
        <f ca="1">IF($A232&lt;=0,$I232,0)</f>
        <v>0</v>
      </c>
      <c r="K232" s="25">
        <f ca="1">IF(AND($A232&gt;0,$A232&lt;31),$I232,0)</f>
        <v>0</v>
      </c>
      <c r="L232" s="25">
        <f ca="1">IF(AND($A232&gt;31,$A232&lt;61),$I232,0)</f>
        <v>400000</v>
      </c>
      <c r="M232" s="25">
        <f ca="1">IF(AND($A232&gt;61,$A232&lt;91),$I232,0)</f>
        <v>0</v>
      </c>
      <c r="N232" s="25">
        <f ca="1">IF($A232&gt;=91,$I232,0)</f>
        <v>0</v>
      </c>
      <c r="O232" s="25">
        <f>IF(H232="RWF",I232,IF(H232="USD",I232,IF(H232="ZAR",I232*ZAR,IF(H232="GBP",I232*GBP,IF(H232="EUR",I232*EUR,0)))))</f>
        <v>400000</v>
      </c>
      <c r="P232" s="26">
        <f>IF(H232="RWF",I232/RWF,IF(H232="USD",I232,IF(H232="ZAR",I232*ZAR,IF(H232="GBP",I232*GBP,IF(H232="EUR",I232*EUR,0)))))</f>
        <v>285.71428571428572</v>
      </c>
      <c r="Q232" s="32" t="s">
        <v>307</v>
      </c>
    </row>
    <row r="233" spans="1:17" s="26" customFormat="1" x14ac:dyDescent="0.3">
      <c r="A233" s="19">
        <f ca="1">+A$1-D233</f>
        <v>6.5794636574064498</v>
      </c>
      <c r="B233" s="20" t="s">
        <v>304</v>
      </c>
      <c r="C233" s="18">
        <v>45713</v>
      </c>
      <c r="D233" s="18">
        <v>45728</v>
      </c>
      <c r="E233" s="27"/>
      <c r="F233" s="28" t="s">
        <v>192</v>
      </c>
      <c r="G233" s="29" t="s">
        <v>43</v>
      </c>
      <c r="H233" s="30" t="s">
        <v>17</v>
      </c>
      <c r="I233" s="26">
        <v>518000</v>
      </c>
      <c r="J233" s="25">
        <f ca="1">IF($A233&lt;=0,$I233,0)</f>
        <v>0</v>
      </c>
      <c r="K233" s="25">
        <f ca="1">IF(AND($A233&gt;0,$A233&lt;31),$I233,0)</f>
        <v>518000</v>
      </c>
      <c r="L233" s="25">
        <f ca="1">IF(AND($A233&gt;31,$A233&lt;61),$I233,0)</f>
        <v>0</v>
      </c>
      <c r="M233" s="25">
        <f ca="1">IF(AND($A233&gt;61,$A233&lt;91),$I233,0)</f>
        <v>0</v>
      </c>
      <c r="N233" s="25">
        <f ca="1">IF($A233&gt;=91,$I233,0)</f>
        <v>0</v>
      </c>
      <c r="O233" s="25">
        <f>IF(H233="RWF",I233,IF(H233="USD",I233,IF(H233="ZAR",I233*ZAR,IF(H233="GBP",I233*GBP,IF(H233="EUR",I233*EUR,0)))))</f>
        <v>518000</v>
      </c>
      <c r="P233" s="26">
        <f>IF(H233="RWF",I233/RWF,IF(H233="USD",I233,IF(H233="ZAR",I233*ZAR,IF(H233="GBP",I233*GBP,IF(H233="EUR",I233*EUR,0)))))</f>
        <v>370</v>
      </c>
      <c r="Q233" s="32" t="s">
        <v>307</v>
      </c>
    </row>
    <row r="234" spans="1:17" s="26" customFormat="1" x14ac:dyDescent="0.3">
      <c r="A234" s="19">
        <f ca="1">+A$1-D234</f>
        <v>105.57946365740645</v>
      </c>
      <c r="B234" s="20" t="s">
        <v>304</v>
      </c>
      <c r="C234" s="18">
        <v>45629</v>
      </c>
      <c r="D234" s="18">
        <v>45629</v>
      </c>
      <c r="E234" s="27"/>
      <c r="F234" s="28" t="s">
        <v>147</v>
      </c>
      <c r="G234" s="29" t="s">
        <v>22</v>
      </c>
      <c r="H234" s="30" t="s">
        <v>17</v>
      </c>
      <c r="I234" s="26">
        <v>320000</v>
      </c>
      <c r="J234" s="25">
        <f ca="1">IF($A234&lt;=0,$I234,0)</f>
        <v>0</v>
      </c>
      <c r="K234" s="25">
        <f ca="1">IF(AND($A234&gt;0,$A234&lt;31),$I234,0)</f>
        <v>0</v>
      </c>
      <c r="L234" s="25">
        <f ca="1">IF(AND($A234&gt;31,$A234&lt;61),$I234,0)</f>
        <v>0</v>
      </c>
      <c r="M234" s="25">
        <f ca="1">IF(AND($A234&gt;61,$A234&lt;91),$I234,0)</f>
        <v>0</v>
      </c>
      <c r="N234" s="25">
        <f ca="1">IF($A234&gt;=91,$I234,0)</f>
        <v>320000</v>
      </c>
      <c r="O234" s="25">
        <f>IF(H234="RWF",I234,IF(H234="USD",I234,IF(H234="ZAR",I234*ZAR,IF(H234="GBP",I234*GBP,IF(H234="EUR",I234*EUR,0)))))</f>
        <v>320000</v>
      </c>
      <c r="P234" s="26">
        <f>IF(H234="RWF",I234/RWF,IF(H234="USD",I234,IF(H234="ZAR",I234*ZAR,IF(H234="GBP",I234*GBP,IF(H234="EUR",I234*EUR,0)))))</f>
        <v>228.57142857142858</v>
      </c>
      <c r="Q234" s="32" t="s">
        <v>308</v>
      </c>
    </row>
    <row r="235" spans="1:17" s="26" customFormat="1" x14ac:dyDescent="0.3">
      <c r="A235" s="19">
        <f ca="1">+A$1-D235</f>
        <v>19.57946365740645</v>
      </c>
      <c r="B235" s="20" t="s">
        <v>304</v>
      </c>
      <c r="C235" s="18">
        <v>45715</v>
      </c>
      <c r="D235" s="18">
        <v>45715</v>
      </c>
      <c r="E235" s="27"/>
      <c r="F235" s="28" t="s">
        <v>246</v>
      </c>
      <c r="G235" s="29" t="s">
        <v>247</v>
      </c>
      <c r="H235" s="30" t="s">
        <v>17</v>
      </c>
      <c r="I235" s="26">
        <v>984120</v>
      </c>
      <c r="J235" s="25">
        <f ca="1">IF($A235&lt;=0,$I235,0)</f>
        <v>0</v>
      </c>
      <c r="K235" s="25">
        <f ca="1">IF(AND($A235&gt;0,$A235&lt;31),$I235,0)</f>
        <v>984120</v>
      </c>
      <c r="L235" s="25">
        <f ca="1">IF(AND($A235&gt;31,$A235&lt;61),$I235,0)</f>
        <v>0</v>
      </c>
      <c r="M235" s="25">
        <f ca="1">IF(AND($A235&gt;61,$A235&lt;91),$I235,0)</f>
        <v>0</v>
      </c>
      <c r="N235" s="25">
        <f ca="1">IF($A235&gt;=91,$I235,0)</f>
        <v>0</v>
      </c>
      <c r="O235" s="25">
        <f>IF(H235="RWF",I235,IF(H235="USD",I235,IF(H235="ZAR",I235*ZAR,IF(H235="GBP",I235*GBP,IF(H235="EUR",I235*EUR,0)))))</f>
        <v>984120</v>
      </c>
      <c r="P235" s="26">
        <f>IF(H235="RWF",I235/RWF,IF(H235="USD",I235,IF(H235="ZAR",I235*ZAR,IF(H235="GBP",I235*GBP,IF(H235="EUR",I235*EUR,0)))))</f>
        <v>702.94285714285718</v>
      </c>
      <c r="Q235" s="32" t="s">
        <v>309</v>
      </c>
    </row>
    <row r="236" spans="1:17" s="26" customFormat="1" x14ac:dyDescent="0.3">
      <c r="A236" s="19">
        <f ca="1">+A$1-D236</f>
        <v>18.57946365740645</v>
      </c>
      <c r="B236" s="20" t="s">
        <v>304</v>
      </c>
      <c r="C236" s="18">
        <v>45716</v>
      </c>
      <c r="D236" s="18">
        <v>45716</v>
      </c>
      <c r="E236" s="27"/>
      <c r="F236" s="28" t="s">
        <v>275</v>
      </c>
      <c r="G236" s="29" t="s">
        <v>23</v>
      </c>
      <c r="H236" s="30" t="s">
        <v>17</v>
      </c>
      <c r="I236" s="26">
        <v>1400000</v>
      </c>
      <c r="J236" s="25">
        <f ca="1">IF($A236&lt;=0,$I236,0)</f>
        <v>0</v>
      </c>
      <c r="K236" s="25">
        <f ca="1">IF(AND($A236&gt;0,$A236&lt;31),$I236,0)</f>
        <v>1400000</v>
      </c>
      <c r="L236" s="25">
        <f ca="1">IF(AND($A236&gt;31,$A236&lt;61),$I236,0)</f>
        <v>0</v>
      </c>
      <c r="M236" s="25">
        <f ca="1">IF(AND($A236&gt;61,$A236&lt;91),$I236,0)</f>
        <v>0</v>
      </c>
      <c r="N236" s="25">
        <f ca="1">IF($A236&gt;=91,$I236,0)</f>
        <v>0</v>
      </c>
      <c r="O236" s="25">
        <f>IF(H236="RWF",I236,IF(H236="USD",I236,IF(H236="ZAR",I236*ZAR,IF(H236="GBP",I236*GBP,IF(H236="EUR",I236*EUR,0)))))</f>
        <v>1400000</v>
      </c>
      <c r="P236" s="26">
        <f>IF(H236="RWF",I236/RWF,IF(H236="USD",I236,IF(H236="ZAR",I236*ZAR,IF(H236="GBP",I236*GBP,IF(H236="EUR",I236*EUR,0)))))</f>
        <v>1000</v>
      </c>
      <c r="Q236" s="32" t="s">
        <v>307</v>
      </c>
    </row>
    <row r="237" spans="1:17" s="6" customFormat="1" x14ac:dyDescent="0.3">
      <c r="A237" s="17"/>
      <c r="B237" s="1"/>
      <c r="C237" s="2"/>
      <c r="D237" s="2"/>
      <c r="E237" s="3"/>
      <c r="F237" s="3"/>
      <c r="G237" s="4"/>
      <c r="H237" s="5"/>
      <c r="Q237" s="31"/>
    </row>
    <row r="238" spans="1:17" s="6" customFormat="1" x14ac:dyDescent="0.3">
      <c r="A238" s="17"/>
      <c r="B238" s="1"/>
      <c r="C238" s="2"/>
      <c r="D238" s="2"/>
      <c r="E238" s="3"/>
      <c r="F238" s="3"/>
      <c r="G238" s="4"/>
      <c r="H238" s="5"/>
      <c r="Q238" s="31"/>
    </row>
    <row r="239" spans="1:17" s="6" customFormat="1" x14ac:dyDescent="0.3">
      <c r="A239" s="17"/>
      <c r="B239" s="1"/>
      <c r="C239" s="2"/>
      <c r="D239" s="2"/>
      <c r="E239" s="3"/>
      <c r="F239" s="3"/>
      <c r="G239" s="4"/>
      <c r="H239" s="5"/>
      <c r="Q239" s="31"/>
    </row>
    <row r="240" spans="1:17" s="6" customFormat="1" x14ac:dyDescent="0.3">
      <c r="A240" s="17"/>
      <c r="B240" s="1"/>
      <c r="C240" s="2"/>
      <c r="D240" s="2"/>
      <c r="E240" s="3"/>
      <c r="F240" s="3"/>
      <c r="G240" s="4"/>
      <c r="H240" s="5"/>
      <c r="Q240" s="31"/>
    </row>
    <row r="241" spans="1:18" s="6" customFormat="1" x14ac:dyDescent="0.3">
      <c r="A241" s="17"/>
      <c r="B241" s="1"/>
      <c r="C241" s="2"/>
      <c r="D241" s="2"/>
      <c r="E241" s="3"/>
      <c r="F241" s="3"/>
      <c r="G241" s="4"/>
      <c r="H241" s="5"/>
      <c r="Q241" s="31"/>
    </row>
    <row r="242" spans="1:18" s="6" customFormat="1" x14ac:dyDescent="0.3">
      <c r="A242" s="17"/>
      <c r="B242" s="1"/>
      <c r="C242" s="2"/>
      <c r="D242" s="2"/>
      <c r="E242" s="3"/>
      <c r="F242" s="3"/>
      <c r="G242" s="4"/>
      <c r="H242" s="5"/>
      <c r="Q242" s="31"/>
    </row>
    <row r="243" spans="1:18" s="6" customFormat="1" x14ac:dyDescent="0.3">
      <c r="A243" s="17"/>
      <c r="B243" s="1"/>
      <c r="C243" s="2"/>
      <c r="D243" s="2"/>
      <c r="E243" s="3"/>
      <c r="F243" s="3"/>
      <c r="G243" s="4"/>
      <c r="H243" s="5"/>
      <c r="Q243" s="31"/>
    </row>
    <row r="244" spans="1:18" s="6" customFormat="1" x14ac:dyDescent="0.3">
      <c r="A244" s="17"/>
      <c r="B244" s="1"/>
      <c r="C244" s="2"/>
      <c r="D244" s="2"/>
      <c r="E244" s="3"/>
      <c r="F244" s="3"/>
      <c r="G244" s="4"/>
      <c r="H244" s="5"/>
      <c r="Q244" s="31"/>
    </row>
    <row r="245" spans="1:18" s="6" customFormat="1" x14ac:dyDescent="0.3">
      <c r="A245" s="17"/>
      <c r="B245" s="1"/>
      <c r="C245" s="2"/>
      <c r="D245" s="2"/>
      <c r="E245" s="3"/>
      <c r="F245" s="3"/>
      <c r="G245" s="4"/>
      <c r="H245" s="5"/>
      <c r="Q245" s="31"/>
    </row>
    <row r="246" spans="1:18" s="6" customFormat="1" x14ac:dyDescent="0.3">
      <c r="A246" s="17"/>
      <c r="B246" s="1"/>
      <c r="C246" s="2"/>
      <c r="D246" s="2"/>
      <c r="E246" s="3"/>
      <c r="F246" s="3"/>
      <c r="G246" s="4"/>
      <c r="H246" s="5"/>
      <c r="Q246" s="31"/>
    </row>
    <row r="247" spans="1:18" s="6" customFormat="1" x14ac:dyDescent="0.3">
      <c r="A247" s="17"/>
      <c r="B247" s="1"/>
      <c r="C247" s="2"/>
      <c r="D247" s="2"/>
      <c r="E247" s="3"/>
      <c r="F247" s="3"/>
      <c r="G247" s="4"/>
      <c r="H247" s="5"/>
      <c r="Q247" s="31"/>
    </row>
    <row r="248" spans="1:18" s="6" customFormat="1" x14ac:dyDescent="0.3">
      <c r="A248" s="17"/>
      <c r="B248" s="1"/>
      <c r="C248" s="2"/>
      <c r="D248" s="2"/>
      <c r="E248" s="3"/>
      <c r="F248" s="3"/>
      <c r="G248" s="4"/>
      <c r="H248" s="5"/>
      <c r="Q248" s="31"/>
    </row>
    <row r="249" spans="1:18" s="1" customFormat="1" x14ac:dyDescent="0.3">
      <c r="A249" s="17"/>
      <c r="C249" s="2"/>
      <c r="D249" s="2"/>
      <c r="E249" s="3"/>
      <c r="F249" s="3"/>
      <c r="G249" s="4"/>
      <c r="H249" s="5"/>
      <c r="I249" s="6"/>
      <c r="J249" s="6"/>
      <c r="K249" s="6"/>
      <c r="L249" s="6"/>
      <c r="M249" s="6"/>
      <c r="N249" s="6"/>
      <c r="O249" s="6"/>
      <c r="P249" s="6"/>
      <c r="Q249" s="31"/>
      <c r="R249" s="6"/>
    </row>
    <row r="250" spans="1:18" s="1" customFormat="1" x14ac:dyDescent="0.3">
      <c r="A250" s="17"/>
      <c r="C250" s="2"/>
      <c r="D250" s="2"/>
      <c r="E250" s="3"/>
      <c r="F250" s="3"/>
      <c r="G250" s="4"/>
      <c r="H250" s="5"/>
      <c r="I250" s="6"/>
      <c r="J250" s="6"/>
      <c r="K250" s="6"/>
      <c r="L250" s="6"/>
      <c r="M250" s="6"/>
      <c r="N250" s="6"/>
      <c r="O250" s="6"/>
      <c r="P250" s="6"/>
      <c r="Q250" s="31"/>
      <c r="R250" s="6"/>
    </row>
    <row r="251" spans="1:18" s="1" customFormat="1" x14ac:dyDescent="0.3">
      <c r="A251" s="17"/>
      <c r="C251" s="2"/>
      <c r="D251" s="2"/>
      <c r="E251" s="3"/>
      <c r="F251" s="3"/>
      <c r="G251" s="4"/>
      <c r="H251" s="5"/>
      <c r="I251" s="6"/>
      <c r="J251" s="6"/>
      <c r="K251" s="6"/>
      <c r="L251" s="6"/>
      <c r="M251" s="6"/>
      <c r="N251" s="6"/>
      <c r="O251" s="6"/>
      <c r="P251" s="6"/>
      <c r="Q251" s="31"/>
      <c r="R251" s="6"/>
    </row>
    <row r="252" spans="1:18" s="1" customFormat="1" x14ac:dyDescent="0.3">
      <c r="A252" s="17"/>
      <c r="C252" s="2"/>
      <c r="D252" s="2"/>
      <c r="E252" s="3"/>
      <c r="F252" s="3"/>
      <c r="G252" s="4"/>
      <c r="H252" s="5"/>
      <c r="I252" s="6"/>
      <c r="J252" s="6"/>
      <c r="K252" s="6"/>
      <c r="L252" s="6"/>
      <c r="M252" s="6"/>
      <c r="N252" s="6"/>
      <c r="O252" s="6"/>
      <c r="P252" s="6"/>
      <c r="Q252" s="31"/>
      <c r="R252" s="6"/>
    </row>
    <row r="253" spans="1:18" s="1" customFormat="1" x14ac:dyDescent="0.3">
      <c r="A253" s="17"/>
      <c r="C253" s="2"/>
      <c r="D253" s="2"/>
      <c r="E253" s="3"/>
      <c r="F253" s="3"/>
      <c r="G253" s="4"/>
      <c r="H253" s="5"/>
      <c r="I253" s="6"/>
      <c r="J253" s="6"/>
      <c r="K253" s="6"/>
      <c r="L253" s="6"/>
      <c r="M253" s="6"/>
      <c r="N253" s="6"/>
      <c r="O253" s="6"/>
      <c r="P253" s="6"/>
      <c r="Q253" s="31"/>
      <c r="R253" s="6"/>
    </row>
    <row r="254" spans="1:18" s="1" customFormat="1" x14ac:dyDescent="0.3">
      <c r="A254" s="17"/>
      <c r="C254" s="2"/>
      <c r="D254" s="2"/>
      <c r="E254" s="3"/>
      <c r="F254" s="3"/>
      <c r="G254" s="4"/>
      <c r="H254" s="5"/>
      <c r="I254" s="6"/>
      <c r="J254" s="6"/>
      <c r="K254" s="6"/>
      <c r="L254" s="6"/>
      <c r="M254" s="6"/>
      <c r="N254" s="6"/>
      <c r="O254" s="6"/>
      <c r="P254" s="6"/>
      <c r="Q254" s="31"/>
      <c r="R254" s="6"/>
    </row>
    <row r="255" spans="1:18" s="1" customFormat="1" x14ac:dyDescent="0.3">
      <c r="A255" s="17"/>
      <c r="C255" s="2"/>
      <c r="D255" s="2"/>
      <c r="E255" s="3"/>
      <c r="F255" s="3"/>
      <c r="G255" s="4"/>
      <c r="H255" s="5"/>
      <c r="I255" s="6"/>
      <c r="J255" s="6"/>
      <c r="K255" s="6"/>
      <c r="L255" s="6"/>
      <c r="M255" s="6"/>
      <c r="N255" s="6"/>
      <c r="O255" s="6"/>
      <c r="P255" s="6"/>
      <c r="Q255" s="31"/>
      <c r="R255" s="6"/>
    </row>
    <row r="256" spans="1:18" s="1" customFormat="1" x14ac:dyDescent="0.3">
      <c r="A256" s="17"/>
      <c r="C256" s="2"/>
      <c r="D256" s="2"/>
      <c r="E256" s="3"/>
      <c r="F256" s="3"/>
      <c r="G256" s="4"/>
      <c r="H256" s="5"/>
      <c r="I256" s="6"/>
      <c r="J256" s="6"/>
      <c r="K256" s="6"/>
      <c r="L256" s="6"/>
      <c r="M256" s="6"/>
      <c r="N256" s="6"/>
      <c r="O256" s="6"/>
      <c r="P256" s="6"/>
      <c r="Q256" s="31"/>
      <c r="R256" s="6"/>
    </row>
    <row r="257" spans="1:18" s="1" customFormat="1" x14ac:dyDescent="0.3">
      <c r="A257" s="17"/>
      <c r="C257" s="2"/>
      <c r="D257" s="2"/>
      <c r="E257" s="3"/>
      <c r="F257" s="3"/>
      <c r="G257" s="4"/>
      <c r="H257" s="5"/>
      <c r="I257" s="6"/>
      <c r="J257" s="6"/>
      <c r="K257" s="6"/>
      <c r="L257" s="6"/>
      <c r="M257" s="6"/>
      <c r="N257" s="6"/>
      <c r="O257" s="6"/>
      <c r="P257" s="6"/>
      <c r="Q257" s="31"/>
      <c r="R257" s="6"/>
    </row>
    <row r="258" spans="1:18" s="1" customFormat="1" x14ac:dyDescent="0.3">
      <c r="A258" s="17"/>
      <c r="C258" s="2"/>
      <c r="D258" s="2"/>
      <c r="E258" s="3"/>
      <c r="F258" s="3"/>
      <c r="G258" s="4"/>
      <c r="H258" s="5"/>
      <c r="I258" s="6"/>
      <c r="J258" s="6"/>
      <c r="K258" s="6"/>
      <c r="L258" s="6"/>
      <c r="M258" s="6"/>
      <c r="N258" s="6"/>
      <c r="O258" s="6"/>
      <c r="P258" s="6"/>
      <c r="Q258" s="31"/>
      <c r="R258" s="6"/>
    </row>
    <row r="259" spans="1:18" s="1" customFormat="1" x14ac:dyDescent="0.3">
      <c r="A259" s="17"/>
      <c r="C259" s="2"/>
      <c r="D259" s="2"/>
      <c r="E259" s="3"/>
      <c r="F259" s="3"/>
      <c r="G259" s="4"/>
      <c r="H259" s="5"/>
      <c r="I259" s="6"/>
      <c r="J259" s="6"/>
      <c r="K259" s="6"/>
      <c r="L259" s="6"/>
      <c r="M259" s="6"/>
      <c r="N259" s="6"/>
      <c r="O259" s="6"/>
      <c r="P259" s="6"/>
      <c r="Q259" s="31"/>
      <c r="R259" s="6"/>
    </row>
    <row r="260" spans="1:18" s="1" customFormat="1" x14ac:dyDescent="0.3">
      <c r="A260" s="17"/>
      <c r="C260" s="2"/>
      <c r="D260" s="2"/>
      <c r="E260" s="3"/>
      <c r="F260" s="3"/>
      <c r="G260" s="4"/>
      <c r="H260" s="5"/>
      <c r="I260" s="6"/>
      <c r="J260" s="6"/>
      <c r="K260" s="6"/>
      <c r="L260" s="6"/>
      <c r="M260" s="6"/>
      <c r="N260" s="6"/>
      <c r="O260" s="6"/>
      <c r="P260" s="6"/>
      <c r="Q260" s="31"/>
      <c r="R260" s="6"/>
    </row>
    <row r="261" spans="1:18" s="1" customFormat="1" x14ac:dyDescent="0.3">
      <c r="A261" s="17"/>
      <c r="C261" s="2"/>
      <c r="D261" s="2"/>
      <c r="E261" s="3"/>
      <c r="F261" s="3"/>
      <c r="G261" s="4"/>
      <c r="H261" s="5"/>
      <c r="I261" s="6"/>
      <c r="J261" s="6"/>
      <c r="K261" s="6"/>
      <c r="L261" s="6"/>
      <c r="M261" s="6"/>
      <c r="N261" s="6"/>
      <c r="O261" s="6"/>
      <c r="P261" s="6"/>
      <c r="Q261" s="31"/>
      <c r="R261" s="6"/>
    </row>
    <row r="262" spans="1:18" s="1" customFormat="1" x14ac:dyDescent="0.3">
      <c r="A262" s="17"/>
      <c r="C262" s="2"/>
      <c r="D262" s="2"/>
      <c r="E262" s="3"/>
      <c r="F262" s="3"/>
      <c r="G262" s="4"/>
      <c r="H262" s="5"/>
      <c r="I262" s="6"/>
      <c r="J262" s="6"/>
      <c r="K262" s="6"/>
      <c r="L262" s="6"/>
      <c r="M262" s="6"/>
      <c r="N262" s="6"/>
      <c r="O262" s="6"/>
      <c r="P262" s="6"/>
      <c r="Q262" s="31"/>
      <c r="R262" s="6"/>
    </row>
    <row r="263" spans="1:18" s="1" customFormat="1" x14ac:dyDescent="0.3">
      <c r="A263" s="17"/>
      <c r="C263" s="2"/>
      <c r="D263" s="2"/>
      <c r="E263" s="3"/>
      <c r="F263" s="3"/>
      <c r="G263" s="4"/>
      <c r="H263" s="5"/>
      <c r="I263" s="6"/>
      <c r="J263" s="6"/>
      <c r="K263" s="6"/>
      <c r="L263" s="6"/>
      <c r="M263" s="6"/>
      <c r="N263" s="6"/>
      <c r="O263" s="6"/>
      <c r="P263" s="6"/>
      <c r="Q263" s="31"/>
      <c r="R263" s="6"/>
    </row>
    <row r="264" spans="1:18" s="1" customFormat="1" x14ac:dyDescent="0.3">
      <c r="A264" s="17"/>
      <c r="C264" s="2"/>
      <c r="D264" s="2"/>
      <c r="E264" s="3"/>
      <c r="F264" s="3"/>
      <c r="G264" s="4"/>
      <c r="H264" s="5"/>
      <c r="I264" s="6"/>
      <c r="J264" s="6"/>
      <c r="K264" s="6"/>
      <c r="L264" s="6"/>
      <c r="M264" s="6"/>
      <c r="N264" s="6"/>
      <c r="O264" s="6"/>
      <c r="P264" s="6"/>
      <c r="Q264" s="31"/>
      <c r="R264" s="6"/>
    </row>
    <row r="265" spans="1:18" s="1" customFormat="1" x14ac:dyDescent="0.3">
      <c r="A265" s="17"/>
      <c r="C265" s="2"/>
      <c r="D265" s="2"/>
      <c r="E265" s="3"/>
      <c r="F265" s="3"/>
      <c r="G265" s="4"/>
      <c r="H265" s="5"/>
      <c r="I265" s="6"/>
      <c r="J265" s="6"/>
      <c r="K265" s="6"/>
      <c r="L265" s="6"/>
      <c r="M265" s="6"/>
      <c r="N265" s="6"/>
      <c r="O265" s="6"/>
      <c r="P265" s="6"/>
      <c r="Q265" s="31"/>
      <c r="R265" s="6"/>
    </row>
    <row r="266" spans="1:18" s="1" customFormat="1" x14ac:dyDescent="0.3">
      <c r="A266" s="17"/>
      <c r="C266" s="2"/>
      <c r="D266" s="2"/>
      <c r="E266" s="3"/>
      <c r="F266" s="3"/>
      <c r="G266" s="4"/>
      <c r="H266" s="5"/>
      <c r="I266" s="6"/>
      <c r="J266" s="6"/>
      <c r="K266" s="6"/>
      <c r="L266" s="6"/>
      <c r="M266" s="6"/>
      <c r="N266" s="6"/>
      <c r="O266" s="6"/>
      <c r="P266" s="6"/>
      <c r="Q266" s="31"/>
      <c r="R266" s="6"/>
    </row>
    <row r="267" spans="1:18" s="1" customFormat="1" x14ac:dyDescent="0.3">
      <c r="A267" s="17"/>
      <c r="C267" s="2"/>
      <c r="D267" s="2"/>
      <c r="E267" s="3"/>
      <c r="F267" s="3"/>
      <c r="G267" s="4"/>
      <c r="H267" s="5"/>
      <c r="I267" s="6"/>
      <c r="J267" s="6"/>
      <c r="K267" s="6"/>
      <c r="L267" s="6"/>
      <c r="M267" s="6"/>
      <c r="N267" s="6"/>
      <c r="O267" s="6"/>
      <c r="P267" s="6"/>
      <c r="Q267" s="31"/>
      <c r="R267" s="6"/>
    </row>
    <row r="268" spans="1:18" s="1" customFormat="1" x14ac:dyDescent="0.3">
      <c r="A268" s="17"/>
      <c r="C268" s="2"/>
      <c r="D268" s="2"/>
      <c r="E268" s="3"/>
      <c r="F268" s="3"/>
      <c r="G268" s="4"/>
      <c r="H268" s="5"/>
      <c r="I268" s="6"/>
      <c r="J268" s="6"/>
      <c r="K268" s="6"/>
      <c r="L268" s="6"/>
      <c r="M268" s="6"/>
      <c r="N268" s="6"/>
      <c r="O268" s="6"/>
      <c r="P268" s="6"/>
      <c r="Q268" s="31"/>
      <c r="R268" s="6"/>
    </row>
    <row r="269" spans="1:18" s="1" customFormat="1" x14ac:dyDescent="0.3">
      <c r="A269" s="17"/>
      <c r="C269" s="2"/>
      <c r="D269" s="2"/>
      <c r="E269" s="3"/>
      <c r="F269" s="3"/>
      <c r="G269" s="4"/>
      <c r="H269" s="5"/>
      <c r="I269" s="6"/>
      <c r="J269" s="6"/>
      <c r="K269" s="6"/>
      <c r="L269" s="6"/>
      <c r="M269" s="6"/>
      <c r="N269" s="6"/>
      <c r="O269" s="6"/>
      <c r="P269" s="6"/>
      <c r="Q269" s="31"/>
      <c r="R269" s="6"/>
    </row>
    <row r="270" spans="1:18" s="1" customFormat="1" x14ac:dyDescent="0.3">
      <c r="A270" s="17"/>
      <c r="C270" s="2"/>
      <c r="D270" s="2"/>
      <c r="E270" s="3"/>
      <c r="F270" s="3"/>
      <c r="G270" s="4"/>
      <c r="H270" s="5"/>
      <c r="I270" s="6"/>
      <c r="J270" s="6"/>
      <c r="K270" s="6"/>
      <c r="L270" s="6"/>
      <c r="M270" s="6"/>
      <c r="N270" s="6"/>
      <c r="O270" s="6"/>
      <c r="P270" s="6"/>
      <c r="Q270" s="31"/>
      <c r="R270" s="6"/>
    </row>
    <row r="271" spans="1:18" s="1" customFormat="1" x14ac:dyDescent="0.3">
      <c r="A271" s="17"/>
      <c r="C271" s="2"/>
      <c r="D271" s="2"/>
      <c r="E271" s="3"/>
      <c r="F271" s="3"/>
      <c r="G271" s="4"/>
      <c r="H271" s="5"/>
      <c r="I271" s="6"/>
      <c r="J271" s="6"/>
      <c r="K271" s="6"/>
      <c r="L271" s="6"/>
      <c r="M271" s="6"/>
      <c r="N271" s="6"/>
      <c r="O271" s="6"/>
      <c r="P271" s="6"/>
      <c r="Q271" s="31"/>
      <c r="R271" s="6"/>
    </row>
    <row r="272" spans="1:18" s="1" customFormat="1" x14ac:dyDescent="0.3">
      <c r="A272" s="17"/>
      <c r="C272" s="2"/>
      <c r="D272" s="2"/>
      <c r="E272" s="3"/>
      <c r="F272" s="3"/>
      <c r="G272" s="4"/>
      <c r="H272" s="5"/>
      <c r="I272" s="6"/>
      <c r="J272" s="6"/>
      <c r="K272" s="6"/>
      <c r="L272" s="6"/>
      <c r="M272" s="6"/>
      <c r="N272" s="6"/>
      <c r="O272" s="6"/>
      <c r="P272" s="6"/>
      <c r="Q272" s="31"/>
      <c r="R272" s="6"/>
    </row>
    <row r="273" spans="1:18" s="1" customFormat="1" x14ac:dyDescent="0.3">
      <c r="A273" s="17"/>
      <c r="C273" s="2"/>
      <c r="D273" s="2"/>
      <c r="E273" s="3"/>
      <c r="F273" s="3"/>
      <c r="G273" s="4"/>
      <c r="H273" s="5"/>
      <c r="I273" s="6"/>
      <c r="J273" s="6"/>
      <c r="K273" s="6"/>
      <c r="L273" s="6"/>
      <c r="M273" s="6"/>
      <c r="N273" s="6"/>
      <c r="O273" s="6"/>
      <c r="P273" s="6"/>
      <c r="Q273" s="31"/>
      <c r="R273" s="6"/>
    </row>
    <row r="274" spans="1:18" s="1" customFormat="1" x14ac:dyDescent="0.3">
      <c r="A274" s="17"/>
      <c r="C274" s="2"/>
      <c r="D274" s="2"/>
      <c r="E274" s="3"/>
      <c r="F274" s="3"/>
      <c r="G274" s="4"/>
      <c r="H274" s="5"/>
      <c r="I274" s="6"/>
      <c r="J274" s="6"/>
      <c r="K274" s="6"/>
      <c r="L274" s="6"/>
      <c r="M274" s="6"/>
      <c r="N274" s="6"/>
      <c r="O274" s="6"/>
      <c r="P274" s="6"/>
      <c r="Q274" s="31"/>
      <c r="R274" s="6"/>
    </row>
    <row r="275" spans="1:18" s="1" customFormat="1" x14ac:dyDescent="0.3">
      <c r="A275" s="17"/>
      <c r="C275" s="2"/>
      <c r="D275" s="2"/>
      <c r="E275" s="3"/>
      <c r="F275" s="3"/>
      <c r="G275" s="4"/>
      <c r="H275" s="5"/>
      <c r="I275" s="6"/>
      <c r="J275" s="6"/>
      <c r="K275" s="6"/>
      <c r="L275" s="6"/>
      <c r="M275" s="6"/>
      <c r="N275" s="6"/>
      <c r="O275" s="6"/>
      <c r="P275" s="6"/>
      <c r="Q275" s="31"/>
      <c r="R275" s="6"/>
    </row>
    <row r="276" spans="1:18" s="1" customFormat="1" x14ac:dyDescent="0.3">
      <c r="A276" s="17"/>
      <c r="C276" s="2"/>
      <c r="D276" s="2"/>
      <c r="E276" s="3"/>
      <c r="F276" s="3"/>
      <c r="G276" s="4"/>
      <c r="H276" s="5"/>
      <c r="I276" s="6"/>
      <c r="J276" s="6"/>
      <c r="K276" s="6"/>
      <c r="L276" s="6"/>
      <c r="M276" s="6"/>
      <c r="N276" s="6"/>
      <c r="O276" s="6"/>
      <c r="P276" s="6"/>
      <c r="Q276" s="31"/>
      <c r="R276" s="6"/>
    </row>
    <row r="277" spans="1:18" s="1" customFormat="1" x14ac:dyDescent="0.3">
      <c r="A277" s="17"/>
      <c r="C277" s="2"/>
      <c r="D277" s="2"/>
      <c r="E277" s="3"/>
      <c r="F277" s="3"/>
      <c r="G277" s="4"/>
      <c r="H277" s="5"/>
      <c r="I277" s="6"/>
      <c r="J277" s="6"/>
      <c r="K277" s="6"/>
      <c r="L277" s="6"/>
      <c r="M277" s="6"/>
      <c r="N277" s="6"/>
      <c r="O277" s="6"/>
      <c r="P277" s="6"/>
      <c r="Q277" s="31"/>
      <c r="R277" s="6"/>
    </row>
    <row r="278" spans="1:18" s="1" customFormat="1" x14ac:dyDescent="0.3">
      <c r="A278" s="17"/>
      <c r="C278" s="2"/>
      <c r="D278" s="2"/>
      <c r="E278" s="3"/>
      <c r="F278" s="3"/>
      <c r="G278" s="4"/>
      <c r="H278" s="5"/>
      <c r="I278" s="6"/>
      <c r="J278" s="6"/>
      <c r="K278" s="6"/>
      <c r="L278" s="6"/>
      <c r="M278" s="6"/>
      <c r="N278" s="6"/>
      <c r="O278" s="6"/>
      <c r="P278" s="6"/>
      <c r="Q278" s="31"/>
      <c r="R278" s="6"/>
    </row>
    <row r="280" spans="1:18" s="1" customFormat="1" x14ac:dyDescent="0.3">
      <c r="A280" s="17"/>
      <c r="C280" s="2"/>
      <c r="D280" s="2"/>
      <c r="E280" s="3"/>
      <c r="F280" s="3"/>
      <c r="G280" s="4"/>
      <c r="H280" s="5"/>
      <c r="I280" s="6"/>
      <c r="J280" s="6"/>
      <c r="K280" s="6"/>
      <c r="L280" s="6"/>
      <c r="M280" s="6"/>
      <c r="N280" s="6"/>
      <c r="O280" s="6"/>
      <c r="P280" s="6"/>
      <c r="Q280" s="31"/>
      <c r="R280" s="6"/>
    </row>
    <row r="281" spans="1:18" s="1" customFormat="1" x14ac:dyDescent="0.3">
      <c r="A281" s="17"/>
      <c r="C281" s="2"/>
      <c r="D281" s="2"/>
      <c r="E281" s="3"/>
      <c r="F281" s="3"/>
      <c r="G281" s="4"/>
      <c r="H281" s="5"/>
      <c r="I281" s="6"/>
      <c r="J281" s="6"/>
      <c r="K281" s="6"/>
      <c r="L281" s="6"/>
      <c r="M281" s="6"/>
      <c r="N281" s="6"/>
      <c r="O281" s="6"/>
      <c r="P281" s="6"/>
      <c r="Q281" s="31"/>
      <c r="R281" s="6"/>
    </row>
    <row r="282" spans="1:18" s="1" customFormat="1" x14ac:dyDescent="0.3">
      <c r="A282" s="17"/>
      <c r="C282" s="2"/>
      <c r="D282" s="2"/>
      <c r="E282" s="3"/>
      <c r="F282" s="3"/>
      <c r="G282" s="4"/>
      <c r="H282" s="5"/>
      <c r="I282" s="6"/>
      <c r="J282" s="6"/>
      <c r="K282" s="6"/>
      <c r="L282" s="6"/>
      <c r="M282" s="6"/>
      <c r="N282" s="6"/>
      <c r="O282" s="6"/>
      <c r="P282" s="6"/>
      <c r="Q282" s="31"/>
      <c r="R282" s="6"/>
    </row>
    <row r="283" spans="1:18" s="1" customFormat="1" x14ac:dyDescent="0.3">
      <c r="A283" s="17"/>
      <c r="C283" s="2"/>
      <c r="D283" s="2"/>
      <c r="E283" s="3"/>
      <c r="F283" s="3"/>
      <c r="G283" s="4"/>
      <c r="H283" s="5"/>
      <c r="I283" s="6"/>
      <c r="J283" s="6"/>
      <c r="K283" s="6"/>
      <c r="L283" s="6"/>
      <c r="M283" s="6"/>
      <c r="N283" s="6"/>
      <c r="O283" s="6"/>
      <c r="P283" s="6"/>
      <c r="Q283" s="31"/>
      <c r="R283" s="6"/>
    </row>
    <row r="284" spans="1:18" s="1" customFormat="1" x14ac:dyDescent="0.3">
      <c r="A284" s="17"/>
      <c r="C284" s="2"/>
      <c r="D284" s="2"/>
      <c r="E284" s="3"/>
      <c r="F284" s="3"/>
      <c r="G284" s="4"/>
      <c r="H284" s="5"/>
      <c r="I284" s="6"/>
      <c r="J284" s="6"/>
      <c r="K284" s="6"/>
      <c r="L284" s="6"/>
      <c r="M284" s="6"/>
      <c r="N284" s="6"/>
      <c r="O284" s="6"/>
      <c r="P284" s="6"/>
      <c r="Q284" s="31"/>
      <c r="R284" s="6"/>
    </row>
    <row r="285" spans="1:18" s="1" customFormat="1" x14ac:dyDescent="0.3">
      <c r="A285" s="17"/>
      <c r="C285" s="2"/>
      <c r="D285" s="2"/>
      <c r="E285" s="3"/>
      <c r="F285" s="3"/>
      <c r="G285" s="4"/>
      <c r="H285" s="5"/>
      <c r="I285" s="6"/>
      <c r="J285" s="6"/>
      <c r="K285" s="6"/>
      <c r="L285" s="6"/>
      <c r="M285" s="6"/>
      <c r="N285" s="6"/>
      <c r="O285" s="6"/>
      <c r="P285" s="6"/>
      <c r="Q285" s="31"/>
      <c r="R285" s="6"/>
    </row>
    <row r="286" spans="1:18" s="1" customFormat="1" x14ac:dyDescent="0.3">
      <c r="A286" s="17"/>
      <c r="C286" s="2"/>
      <c r="D286" s="2"/>
      <c r="E286" s="3"/>
      <c r="F286" s="3"/>
      <c r="G286" s="4"/>
      <c r="H286" s="5"/>
      <c r="I286" s="6"/>
      <c r="J286" s="6"/>
      <c r="K286" s="6"/>
      <c r="L286" s="6"/>
      <c r="M286" s="6"/>
      <c r="N286" s="6"/>
      <c r="O286" s="6"/>
      <c r="P286" s="6"/>
      <c r="Q286" s="31"/>
      <c r="R286" s="6"/>
    </row>
    <row r="287" spans="1:18" s="1" customFormat="1" x14ac:dyDescent="0.3">
      <c r="A287" s="17"/>
      <c r="C287" s="2"/>
      <c r="D287" s="2"/>
      <c r="E287" s="3"/>
      <c r="F287" s="3"/>
      <c r="G287" s="4"/>
      <c r="H287" s="5"/>
      <c r="I287" s="6"/>
      <c r="J287" s="6"/>
      <c r="K287" s="6"/>
      <c r="L287" s="6"/>
      <c r="M287" s="6"/>
      <c r="N287" s="6"/>
      <c r="O287" s="6"/>
      <c r="P287" s="6"/>
      <c r="Q287" s="31"/>
      <c r="R287" s="6"/>
    </row>
    <row r="288" spans="1:18" s="1" customFormat="1" x14ac:dyDescent="0.3">
      <c r="A288" s="17"/>
      <c r="C288" s="2"/>
      <c r="D288" s="2"/>
      <c r="E288" s="3"/>
      <c r="F288" s="3"/>
      <c r="G288" s="4"/>
      <c r="H288" s="5"/>
      <c r="I288" s="6"/>
      <c r="J288" s="6"/>
      <c r="K288" s="6"/>
      <c r="L288" s="6"/>
      <c r="M288" s="6"/>
      <c r="N288" s="6"/>
      <c r="O288" s="6"/>
      <c r="P288" s="6"/>
      <c r="Q288" s="31"/>
      <c r="R288" s="6"/>
    </row>
    <row r="289" spans="1:18" s="1" customFormat="1" x14ac:dyDescent="0.3">
      <c r="A289" s="17"/>
      <c r="C289" s="2"/>
      <c r="D289" s="2"/>
      <c r="E289" s="3"/>
      <c r="F289" s="3"/>
      <c r="G289" s="4"/>
      <c r="H289" s="5"/>
      <c r="I289" s="6"/>
      <c r="J289" s="6"/>
      <c r="K289" s="6"/>
      <c r="L289" s="6"/>
      <c r="M289" s="6"/>
      <c r="N289" s="6"/>
      <c r="O289" s="6"/>
      <c r="P289" s="6"/>
      <c r="Q289" s="31"/>
      <c r="R289" s="6"/>
    </row>
    <row r="290" spans="1:18" s="1" customFormat="1" x14ac:dyDescent="0.3">
      <c r="A290" s="17"/>
      <c r="C290" s="2"/>
      <c r="D290" s="2"/>
      <c r="E290" s="3"/>
      <c r="F290" s="3"/>
      <c r="G290" s="4"/>
      <c r="H290" s="5"/>
      <c r="I290" s="6"/>
      <c r="J290" s="6"/>
      <c r="K290" s="6"/>
      <c r="L290" s="6"/>
      <c r="M290" s="6"/>
      <c r="N290" s="6"/>
      <c r="O290" s="6"/>
      <c r="P290" s="6"/>
      <c r="Q290" s="31"/>
      <c r="R290" s="6"/>
    </row>
    <row r="291" spans="1:18" s="1" customFormat="1" x14ac:dyDescent="0.3">
      <c r="A291" s="17"/>
      <c r="C291" s="2"/>
      <c r="D291" s="2"/>
      <c r="E291" s="3"/>
      <c r="F291" s="3"/>
      <c r="G291" s="4"/>
      <c r="H291" s="5"/>
      <c r="I291" s="6"/>
      <c r="J291" s="6"/>
      <c r="K291" s="6"/>
      <c r="L291" s="6"/>
      <c r="M291" s="6"/>
      <c r="N291" s="6"/>
      <c r="O291" s="6"/>
      <c r="P291" s="6"/>
      <c r="Q291" s="31"/>
      <c r="R291" s="6"/>
    </row>
    <row r="292" spans="1:18" s="1" customFormat="1" x14ac:dyDescent="0.3">
      <c r="A292" s="17"/>
      <c r="C292" s="2"/>
      <c r="D292" s="2"/>
      <c r="E292" s="3"/>
      <c r="F292" s="3"/>
      <c r="G292" s="4"/>
      <c r="H292" s="5"/>
      <c r="I292" s="6"/>
      <c r="J292" s="6"/>
      <c r="K292" s="6"/>
      <c r="L292" s="6"/>
      <c r="M292" s="6"/>
      <c r="N292" s="6"/>
      <c r="O292" s="6"/>
      <c r="P292" s="6"/>
      <c r="Q292" s="31"/>
      <c r="R292" s="6"/>
    </row>
    <row r="293" spans="1:18" s="1" customFormat="1" x14ac:dyDescent="0.3">
      <c r="A293" s="17"/>
      <c r="C293" s="2"/>
      <c r="D293" s="2"/>
      <c r="E293" s="3"/>
      <c r="F293" s="3"/>
      <c r="G293" s="4"/>
      <c r="H293" s="5"/>
      <c r="I293" s="6"/>
      <c r="J293" s="6"/>
      <c r="K293" s="6"/>
      <c r="L293" s="6"/>
      <c r="M293" s="6"/>
      <c r="N293" s="6"/>
      <c r="O293" s="6"/>
      <c r="P293" s="6"/>
      <c r="Q293" s="31"/>
      <c r="R293" s="6"/>
    </row>
    <row r="294" spans="1:18" s="1" customFormat="1" x14ac:dyDescent="0.3">
      <c r="A294" s="17"/>
      <c r="C294" s="2"/>
      <c r="D294" s="2"/>
      <c r="E294" s="3"/>
      <c r="F294" s="3"/>
      <c r="G294" s="4"/>
      <c r="H294" s="5"/>
      <c r="I294" s="6"/>
      <c r="J294" s="6"/>
      <c r="K294" s="6"/>
      <c r="L294" s="6"/>
      <c r="M294" s="6"/>
      <c r="N294" s="6"/>
      <c r="O294" s="6"/>
      <c r="P294" s="6"/>
      <c r="Q294" s="31"/>
      <c r="R294" s="6"/>
    </row>
    <row r="295" spans="1:18" s="1" customFormat="1" x14ac:dyDescent="0.3">
      <c r="A295" s="17"/>
      <c r="C295" s="2"/>
      <c r="D295" s="2"/>
      <c r="E295" s="3"/>
      <c r="F295" s="3"/>
      <c r="G295" s="4"/>
      <c r="H295" s="5"/>
      <c r="I295" s="6"/>
      <c r="J295" s="6"/>
      <c r="K295" s="6"/>
      <c r="L295" s="6"/>
      <c r="M295" s="6"/>
      <c r="N295" s="6"/>
      <c r="O295" s="6"/>
      <c r="P295" s="6"/>
      <c r="Q295" s="31"/>
      <c r="R295" s="6"/>
    </row>
    <row r="296" spans="1:18" s="1" customFormat="1" x14ac:dyDescent="0.3">
      <c r="A296" s="17"/>
      <c r="C296" s="2"/>
      <c r="D296" s="2"/>
      <c r="E296" s="3"/>
      <c r="F296" s="3"/>
      <c r="G296" s="4"/>
      <c r="H296" s="5"/>
      <c r="I296" s="6"/>
      <c r="J296" s="6"/>
      <c r="K296" s="6"/>
      <c r="L296" s="6"/>
      <c r="M296" s="6"/>
      <c r="N296" s="6"/>
      <c r="O296" s="6"/>
      <c r="P296" s="6"/>
      <c r="Q296" s="31"/>
      <c r="R296" s="6"/>
    </row>
    <row r="297" spans="1:18" s="1" customFormat="1" x14ac:dyDescent="0.3">
      <c r="A297" s="17"/>
      <c r="C297" s="2"/>
      <c r="D297" s="2"/>
      <c r="E297" s="3"/>
      <c r="F297" s="3"/>
      <c r="G297" s="4"/>
      <c r="H297" s="5"/>
      <c r="I297" s="6"/>
      <c r="J297" s="6"/>
      <c r="K297" s="6"/>
      <c r="L297" s="6"/>
      <c r="M297" s="6"/>
      <c r="N297" s="6"/>
      <c r="O297" s="6"/>
      <c r="P297" s="6"/>
      <c r="Q297" s="31"/>
      <c r="R297" s="6"/>
    </row>
    <row r="298" spans="1:18" s="1" customFormat="1" x14ac:dyDescent="0.3">
      <c r="A298" s="17"/>
      <c r="C298" s="2"/>
      <c r="D298" s="2"/>
      <c r="E298" s="3"/>
      <c r="F298" s="3"/>
      <c r="G298" s="4"/>
      <c r="H298" s="5"/>
      <c r="I298" s="6"/>
      <c r="J298" s="6"/>
      <c r="K298" s="6"/>
      <c r="L298" s="6"/>
      <c r="M298" s="6"/>
      <c r="N298" s="6"/>
      <c r="O298" s="6"/>
      <c r="P298" s="6"/>
      <c r="Q298" s="31"/>
      <c r="R298" s="6"/>
    </row>
    <row r="299" spans="1:18" s="1" customFormat="1" x14ac:dyDescent="0.3">
      <c r="A299" s="17"/>
      <c r="C299" s="2"/>
      <c r="D299" s="2"/>
      <c r="E299" s="3"/>
      <c r="F299" s="3"/>
      <c r="G299" s="4"/>
      <c r="H299" s="5"/>
      <c r="I299" s="6"/>
      <c r="J299" s="6"/>
      <c r="K299" s="6"/>
      <c r="L299" s="6"/>
      <c r="M299" s="6"/>
      <c r="N299" s="6"/>
      <c r="O299" s="6"/>
      <c r="P299" s="6"/>
      <c r="Q299" s="31"/>
      <c r="R299" s="6"/>
    </row>
    <row r="300" spans="1:18" s="1" customFormat="1" x14ac:dyDescent="0.3">
      <c r="A300" s="17"/>
      <c r="C300" s="2"/>
      <c r="D300" s="2"/>
      <c r="E300" s="3"/>
      <c r="F300" s="3"/>
      <c r="G300" s="4"/>
      <c r="H300" s="5"/>
      <c r="I300" s="6"/>
      <c r="J300" s="6"/>
      <c r="K300" s="6"/>
      <c r="L300" s="6"/>
      <c r="M300" s="6"/>
      <c r="N300" s="6"/>
      <c r="O300" s="6"/>
      <c r="P300" s="6"/>
      <c r="Q300" s="31"/>
      <c r="R300" s="6"/>
    </row>
    <row r="301" spans="1:18" s="1" customFormat="1" x14ac:dyDescent="0.3">
      <c r="A301" s="17"/>
      <c r="C301" s="2"/>
      <c r="D301" s="2"/>
      <c r="E301" s="3"/>
      <c r="F301" s="3"/>
      <c r="G301" s="4"/>
      <c r="H301" s="5"/>
      <c r="I301" s="6"/>
      <c r="J301" s="6"/>
      <c r="K301" s="6"/>
      <c r="L301" s="6"/>
      <c r="M301" s="6"/>
      <c r="N301" s="6"/>
      <c r="O301" s="6"/>
      <c r="P301" s="6"/>
      <c r="Q301" s="31"/>
      <c r="R301" s="6"/>
    </row>
    <row r="302" spans="1:18" s="1" customFormat="1" x14ac:dyDescent="0.3">
      <c r="A302" s="17"/>
      <c r="C302" s="2"/>
      <c r="D302" s="2"/>
      <c r="E302" s="3"/>
      <c r="F302" s="3"/>
      <c r="G302" s="4"/>
      <c r="H302" s="5"/>
      <c r="I302" s="6"/>
      <c r="J302" s="6"/>
      <c r="K302" s="6"/>
      <c r="L302" s="6"/>
      <c r="M302" s="6"/>
      <c r="N302" s="6"/>
      <c r="O302" s="6"/>
      <c r="P302" s="6"/>
      <c r="Q302" s="31"/>
      <c r="R302" s="6"/>
    </row>
    <row r="303" spans="1:18" s="1" customFormat="1" x14ac:dyDescent="0.3">
      <c r="A303" s="17"/>
      <c r="C303" s="2"/>
      <c r="D303" s="2"/>
      <c r="E303" s="3"/>
      <c r="F303" s="3"/>
      <c r="G303" s="4"/>
      <c r="H303" s="5"/>
      <c r="I303" s="6"/>
      <c r="J303" s="6"/>
      <c r="K303" s="6"/>
      <c r="L303" s="6"/>
      <c r="M303" s="6"/>
      <c r="N303" s="6"/>
      <c r="O303" s="6"/>
      <c r="P303" s="6"/>
      <c r="Q303" s="31"/>
      <c r="R303" s="6"/>
    </row>
    <row r="304" spans="1:18" s="1" customFormat="1" x14ac:dyDescent="0.3">
      <c r="A304" s="17"/>
      <c r="C304" s="2"/>
      <c r="D304" s="2"/>
      <c r="E304" s="3"/>
      <c r="F304" s="3"/>
      <c r="G304" s="4"/>
      <c r="H304" s="5"/>
      <c r="I304" s="6"/>
      <c r="J304" s="6"/>
      <c r="K304" s="6"/>
      <c r="L304" s="6"/>
      <c r="M304" s="6"/>
      <c r="N304" s="6"/>
      <c r="O304" s="6"/>
      <c r="P304" s="6"/>
      <c r="Q304" s="31"/>
      <c r="R304" s="6"/>
    </row>
    <row r="305" spans="1:18" s="1" customFormat="1" x14ac:dyDescent="0.3">
      <c r="A305" s="17"/>
      <c r="C305" s="2"/>
      <c r="D305" s="2"/>
      <c r="E305" s="3"/>
      <c r="F305" s="3"/>
      <c r="G305" s="4"/>
      <c r="H305" s="5"/>
      <c r="I305" s="6"/>
      <c r="J305" s="6"/>
      <c r="K305" s="6"/>
      <c r="L305" s="6"/>
      <c r="M305" s="6"/>
      <c r="N305" s="6"/>
      <c r="O305" s="6"/>
      <c r="P305" s="6"/>
      <c r="Q305" s="31"/>
      <c r="R305" s="6"/>
    </row>
    <row r="306" spans="1:18" s="1" customFormat="1" x14ac:dyDescent="0.3">
      <c r="A306" s="17"/>
      <c r="C306" s="2"/>
      <c r="D306" s="2"/>
      <c r="E306" s="3"/>
      <c r="F306" s="3"/>
      <c r="G306" s="4"/>
      <c r="H306" s="5"/>
      <c r="I306" s="6"/>
      <c r="J306" s="6"/>
      <c r="K306" s="6"/>
      <c r="L306" s="6"/>
      <c r="M306" s="6"/>
      <c r="N306" s="6"/>
      <c r="O306" s="6"/>
      <c r="P306" s="6"/>
      <c r="Q306" s="31"/>
      <c r="R306" s="6"/>
    </row>
    <row r="307" spans="1:18" s="1" customFormat="1" x14ac:dyDescent="0.3">
      <c r="A307" s="17"/>
      <c r="C307" s="2"/>
      <c r="D307" s="2"/>
      <c r="E307" s="3"/>
      <c r="F307" s="3"/>
      <c r="G307" s="4"/>
      <c r="H307" s="5"/>
      <c r="I307" s="6"/>
      <c r="J307" s="6"/>
      <c r="K307" s="6"/>
      <c r="L307" s="6"/>
      <c r="M307" s="6"/>
      <c r="N307" s="6"/>
      <c r="O307" s="6"/>
      <c r="P307" s="6"/>
      <c r="Q307" s="31"/>
      <c r="R307" s="6"/>
    </row>
    <row r="308" spans="1:18" s="1" customFormat="1" x14ac:dyDescent="0.3">
      <c r="A308" s="17"/>
      <c r="C308" s="2"/>
      <c r="D308" s="2"/>
      <c r="E308" s="3"/>
      <c r="F308" s="3"/>
      <c r="G308" s="4"/>
      <c r="H308" s="5"/>
      <c r="I308" s="6"/>
      <c r="J308" s="6"/>
      <c r="K308" s="6"/>
      <c r="L308" s="6"/>
      <c r="M308" s="6"/>
      <c r="N308" s="6"/>
      <c r="O308" s="6"/>
      <c r="P308" s="6"/>
      <c r="Q308" s="31"/>
      <c r="R308" s="6"/>
    </row>
    <row r="309" spans="1:18" s="1" customFormat="1" x14ac:dyDescent="0.3">
      <c r="A309" s="17"/>
      <c r="C309" s="2"/>
      <c r="D309" s="2"/>
      <c r="E309" s="3"/>
      <c r="F309" s="3"/>
      <c r="G309" s="4"/>
      <c r="H309" s="5"/>
      <c r="I309" s="6"/>
      <c r="J309" s="6"/>
      <c r="K309" s="6"/>
      <c r="L309" s="6"/>
      <c r="M309" s="6"/>
      <c r="N309" s="6"/>
      <c r="O309" s="6"/>
      <c r="P309" s="6"/>
      <c r="Q309" s="31"/>
      <c r="R309" s="6"/>
    </row>
    <row r="310" spans="1:18" s="1" customFormat="1" x14ac:dyDescent="0.3">
      <c r="A310" s="17"/>
      <c r="C310" s="2"/>
      <c r="D310" s="2"/>
      <c r="E310" s="3"/>
      <c r="F310" s="3"/>
      <c r="G310" s="4"/>
      <c r="H310" s="5"/>
      <c r="I310" s="6"/>
      <c r="J310" s="6"/>
      <c r="K310" s="6"/>
      <c r="L310" s="6"/>
      <c r="M310" s="6"/>
      <c r="N310" s="6"/>
      <c r="O310" s="6"/>
      <c r="P310" s="6"/>
      <c r="Q310" s="31"/>
      <c r="R310" s="6"/>
    </row>
    <row r="311" spans="1:18" s="1" customFormat="1" x14ac:dyDescent="0.3">
      <c r="A311" s="17"/>
      <c r="C311" s="2"/>
      <c r="D311" s="2"/>
      <c r="E311" s="3"/>
      <c r="F311" s="3"/>
      <c r="G311" s="4"/>
      <c r="H311" s="5"/>
      <c r="I311" s="6"/>
      <c r="J311" s="6"/>
      <c r="K311" s="6"/>
      <c r="L311" s="6"/>
      <c r="M311" s="6"/>
      <c r="N311" s="6"/>
      <c r="O311" s="6"/>
      <c r="P311" s="6"/>
      <c r="Q311" s="31"/>
      <c r="R311" s="6"/>
    </row>
    <row r="312" spans="1:18" s="1" customFormat="1" x14ac:dyDescent="0.3">
      <c r="A312" s="17"/>
      <c r="C312" s="2"/>
      <c r="D312" s="2"/>
      <c r="E312" s="3"/>
      <c r="F312" s="3"/>
      <c r="G312" s="4"/>
      <c r="H312" s="5"/>
      <c r="I312" s="6"/>
      <c r="J312" s="6"/>
      <c r="K312" s="6"/>
      <c r="L312" s="6"/>
      <c r="M312" s="6"/>
      <c r="N312" s="6"/>
      <c r="O312" s="6"/>
      <c r="P312" s="6"/>
      <c r="Q312" s="31"/>
      <c r="R312" s="6"/>
    </row>
    <row r="313" spans="1:18" s="1" customFormat="1" x14ac:dyDescent="0.3">
      <c r="A313" s="17"/>
      <c r="C313" s="2"/>
      <c r="D313" s="2"/>
      <c r="E313" s="3"/>
      <c r="F313" s="3"/>
      <c r="G313" s="4"/>
      <c r="H313" s="5"/>
      <c r="I313" s="6"/>
      <c r="J313" s="6"/>
      <c r="K313" s="6"/>
      <c r="L313" s="6"/>
      <c r="M313" s="6"/>
      <c r="N313" s="6"/>
      <c r="O313" s="6"/>
      <c r="P313" s="6"/>
      <c r="Q313" s="31"/>
      <c r="R313" s="6"/>
    </row>
    <row r="314" spans="1:18" s="1" customFormat="1" x14ac:dyDescent="0.3">
      <c r="A314" s="17"/>
      <c r="C314" s="2"/>
      <c r="D314" s="2"/>
      <c r="E314" s="3"/>
      <c r="F314" s="3"/>
      <c r="G314" s="4"/>
      <c r="H314" s="5"/>
      <c r="I314" s="6"/>
      <c r="J314" s="6"/>
      <c r="K314" s="6"/>
      <c r="L314" s="6"/>
      <c r="M314" s="6"/>
      <c r="N314" s="6"/>
      <c r="O314" s="6"/>
      <c r="P314" s="6"/>
      <c r="Q314" s="31"/>
      <c r="R314" s="6"/>
    </row>
    <row r="315" spans="1:18" s="1" customFormat="1" x14ac:dyDescent="0.3">
      <c r="A315" s="17"/>
      <c r="C315" s="2"/>
      <c r="D315" s="2"/>
      <c r="E315" s="3"/>
      <c r="F315" s="3"/>
      <c r="G315" s="4"/>
      <c r="H315" s="5"/>
      <c r="I315" s="6"/>
      <c r="J315" s="6"/>
      <c r="K315" s="6"/>
      <c r="L315" s="6"/>
      <c r="M315" s="6"/>
      <c r="N315" s="6"/>
      <c r="O315" s="6"/>
      <c r="P315" s="6"/>
      <c r="Q315" s="31"/>
      <c r="R315" s="6"/>
    </row>
    <row r="316" spans="1:18" s="1" customFormat="1" x14ac:dyDescent="0.3">
      <c r="A316" s="17"/>
      <c r="C316" s="2"/>
      <c r="D316" s="2"/>
      <c r="E316" s="3"/>
      <c r="F316" s="3"/>
      <c r="G316" s="4"/>
      <c r="H316" s="5"/>
      <c r="I316" s="6"/>
      <c r="J316" s="6"/>
      <c r="K316" s="6"/>
      <c r="L316" s="6"/>
      <c r="M316" s="6"/>
      <c r="N316" s="6"/>
      <c r="O316" s="6"/>
      <c r="P316" s="6"/>
      <c r="Q316" s="31"/>
      <c r="R316" s="6"/>
    </row>
    <row r="317" spans="1:18" s="1" customFormat="1" x14ac:dyDescent="0.3">
      <c r="A317" s="17"/>
      <c r="C317" s="2"/>
      <c r="D317" s="2"/>
      <c r="E317" s="3"/>
      <c r="F317" s="3"/>
      <c r="G317" s="4"/>
      <c r="H317" s="5"/>
      <c r="I317" s="6"/>
      <c r="J317" s="6"/>
      <c r="K317" s="6"/>
      <c r="L317" s="6"/>
      <c r="M317" s="6"/>
      <c r="N317" s="6"/>
      <c r="O317" s="6"/>
      <c r="P317" s="6"/>
      <c r="Q317" s="31"/>
      <c r="R317" s="6"/>
    </row>
    <row r="318" spans="1:18" s="1" customFormat="1" x14ac:dyDescent="0.3">
      <c r="A318" s="17"/>
      <c r="C318" s="2"/>
      <c r="D318" s="2"/>
      <c r="E318" s="3"/>
      <c r="F318" s="3"/>
      <c r="G318" s="4"/>
      <c r="H318" s="5"/>
      <c r="I318" s="6"/>
      <c r="J318" s="6"/>
      <c r="K318" s="6"/>
      <c r="L318" s="6"/>
      <c r="M318" s="6"/>
      <c r="N318" s="6"/>
      <c r="O318" s="6"/>
      <c r="P318" s="6"/>
      <c r="Q318" s="31"/>
      <c r="R318" s="6"/>
    </row>
    <row r="319" spans="1:18" s="1" customFormat="1" x14ac:dyDescent="0.3">
      <c r="A319" s="17"/>
      <c r="C319" s="2"/>
      <c r="D319" s="2"/>
      <c r="E319" s="3"/>
      <c r="F319" s="3"/>
      <c r="G319" s="4"/>
      <c r="H319" s="5"/>
      <c r="I319" s="6"/>
      <c r="J319" s="6"/>
      <c r="K319" s="6"/>
      <c r="L319" s="6"/>
      <c r="M319" s="6"/>
      <c r="N319" s="6"/>
      <c r="O319" s="6"/>
      <c r="P319" s="6"/>
      <c r="Q319" s="31"/>
      <c r="R319" s="6"/>
    </row>
    <row r="320" spans="1:18" s="1" customFormat="1" x14ac:dyDescent="0.3">
      <c r="A320" s="17"/>
      <c r="C320" s="2"/>
      <c r="D320" s="2"/>
      <c r="E320" s="3"/>
      <c r="F320" s="3"/>
      <c r="G320" s="4"/>
      <c r="H320" s="5"/>
      <c r="I320" s="6"/>
      <c r="J320" s="6"/>
      <c r="K320" s="6"/>
      <c r="L320" s="6"/>
      <c r="M320" s="6"/>
      <c r="N320" s="6"/>
      <c r="O320" s="6"/>
      <c r="P320" s="6"/>
      <c r="Q320" s="31"/>
      <c r="R320" s="6"/>
    </row>
    <row r="321" spans="1:18" s="1" customFormat="1" x14ac:dyDescent="0.3">
      <c r="A321" s="17"/>
      <c r="C321" s="2"/>
      <c r="D321" s="2"/>
      <c r="E321" s="3"/>
      <c r="F321" s="3"/>
      <c r="G321" s="4"/>
      <c r="H321" s="5"/>
      <c r="I321" s="6"/>
      <c r="J321" s="6"/>
      <c r="K321" s="6"/>
      <c r="L321" s="6"/>
      <c r="M321" s="6"/>
      <c r="N321" s="6"/>
      <c r="O321" s="6"/>
      <c r="P321" s="6"/>
      <c r="Q321" s="31"/>
      <c r="R321" s="6"/>
    </row>
    <row r="322" spans="1:18" s="1" customFormat="1" x14ac:dyDescent="0.3">
      <c r="A322" s="17"/>
      <c r="C322" s="2"/>
      <c r="D322" s="2"/>
      <c r="E322" s="3"/>
      <c r="F322" s="3"/>
      <c r="G322" s="4"/>
      <c r="H322" s="5"/>
      <c r="I322" s="6"/>
      <c r="J322" s="6"/>
      <c r="K322" s="6"/>
      <c r="L322" s="6"/>
      <c r="M322" s="6"/>
      <c r="N322" s="6"/>
      <c r="O322" s="6"/>
      <c r="P322" s="6"/>
      <c r="Q322" s="31"/>
      <c r="R322" s="6"/>
    </row>
    <row r="323" spans="1:18" s="1" customFormat="1" x14ac:dyDescent="0.3">
      <c r="A323" s="17"/>
      <c r="C323" s="2"/>
      <c r="D323" s="2"/>
      <c r="E323" s="3"/>
      <c r="F323" s="3"/>
      <c r="G323" s="4"/>
      <c r="H323" s="5"/>
      <c r="I323" s="6"/>
      <c r="J323" s="6"/>
      <c r="K323" s="6"/>
      <c r="L323" s="6"/>
      <c r="M323" s="6"/>
      <c r="N323" s="6"/>
      <c r="O323" s="6"/>
      <c r="P323" s="6"/>
      <c r="Q323" s="31"/>
      <c r="R323" s="6"/>
    </row>
    <row r="324" spans="1:18" s="1" customFormat="1" x14ac:dyDescent="0.3">
      <c r="A324" s="17"/>
      <c r="C324" s="2"/>
      <c r="D324" s="2"/>
      <c r="E324" s="3"/>
      <c r="F324" s="3"/>
      <c r="G324" s="4"/>
      <c r="H324" s="5"/>
      <c r="I324" s="6"/>
      <c r="J324" s="6"/>
      <c r="K324" s="6"/>
      <c r="L324" s="6"/>
      <c r="M324" s="6"/>
      <c r="N324" s="6"/>
      <c r="O324" s="6"/>
      <c r="P324" s="6"/>
      <c r="Q324" s="31"/>
      <c r="R324" s="6"/>
    </row>
    <row r="325" spans="1:18" s="1" customFormat="1" x14ac:dyDescent="0.3">
      <c r="A325" s="17"/>
      <c r="C325" s="2"/>
      <c r="D325" s="2"/>
      <c r="E325" s="3"/>
      <c r="F325" s="3"/>
      <c r="G325" s="4"/>
      <c r="H325" s="5"/>
      <c r="I325" s="6"/>
      <c r="J325" s="6"/>
      <c r="K325" s="6"/>
      <c r="L325" s="6"/>
      <c r="M325" s="6"/>
      <c r="N325" s="6"/>
      <c r="O325" s="6"/>
      <c r="P325" s="6"/>
      <c r="Q325" s="31"/>
      <c r="R325" s="6"/>
    </row>
    <row r="326" spans="1:18" s="1" customFormat="1" x14ac:dyDescent="0.3">
      <c r="A326" s="17"/>
      <c r="C326" s="2"/>
      <c r="D326" s="2"/>
      <c r="E326" s="3"/>
      <c r="F326" s="3"/>
      <c r="G326" s="4"/>
      <c r="H326" s="5"/>
      <c r="I326" s="6"/>
      <c r="J326" s="6"/>
      <c r="K326" s="6"/>
      <c r="L326" s="6"/>
      <c r="M326" s="6"/>
      <c r="N326" s="6"/>
      <c r="O326" s="6"/>
      <c r="P326" s="6"/>
      <c r="Q326" s="31"/>
      <c r="R326" s="6"/>
    </row>
    <row r="327" spans="1:18" s="1" customFormat="1" x14ac:dyDescent="0.3">
      <c r="A327" s="17"/>
      <c r="C327" s="2"/>
      <c r="D327" s="2"/>
      <c r="E327" s="3"/>
      <c r="F327" s="3"/>
      <c r="G327" s="4"/>
      <c r="H327" s="5"/>
      <c r="I327" s="6"/>
      <c r="J327" s="6"/>
      <c r="K327" s="6"/>
      <c r="L327" s="6"/>
      <c r="M327" s="6"/>
      <c r="N327" s="6"/>
      <c r="O327" s="6"/>
      <c r="P327" s="6"/>
      <c r="Q327" s="31"/>
      <c r="R327" s="6"/>
    </row>
    <row r="328" spans="1:18" s="1" customFormat="1" x14ac:dyDescent="0.3">
      <c r="A328" s="17"/>
      <c r="C328" s="2"/>
      <c r="D328" s="2"/>
      <c r="E328" s="3"/>
      <c r="F328" s="3"/>
      <c r="G328" s="4"/>
      <c r="H328" s="5"/>
      <c r="I328" s="6"/>
      <c r="J328" s="6"/>
      <c r="K328" s="6"/>
      <c r="L328" s="6"/>
      <c r="M328" s="6"/>
      <c r="N328" s="6"/>
      <c r="O328" s="6"/>
      <c r="P328" s="6"/>
      <c r="Q328" s="31"/>
      <c r="R328" s="6"/>
    </row>
    <row r="329" spans="1:18" s="1" customFormat="1" x14ac:dyDescent="0.3">
      <c r="A329" s="17"/>
      <c r="C329" s="2"/>
      <c r="D329" s="2"/>
      <c r="E329" s="3"/>
      <c r="F329" s="3"/>
      <c r="G329" s="4"/>
      <c r="H329" s="5"/>
      <c r="I329" s="6"/>
      <c r="J329" s="6"/>
      <c r="K329" s="6"/>
      <c r="L329" s="6"/>
      <c r="M329" s="6"/>
      <c r="N329" s="6"/>
      <c r="O329" s="6"/>
      <c r="P329" s="6"/>
      <c r="Q329" s="31"/>
      <c r="R329" s="6"/>
    </row>
    <row r="330" spans="1:18" s="1" customFormat="1" x14ac:dyDescent="0.3">
      <c r="A330" s="17"/>
      <c r="C330" s="2"/>
      <c r="D330" s="2"/>
      <c r="E330" s="3"/>
      <c r="F330" s="3"/>
      <c r="G330" s="4"/>
      <c r="H330" s="5"/>
      <c r="I330" s="6"/>
      <c r="J330" s="6"/>
      <c r="K330" s="6"/>
      <c r="L330" s="6"/>
      <c r="M330" s="6"/>
      <c r="N330" s="6"/>
      <c r="O330" s="6"/>
      <c r="P330" s="6"/>
      <c r="Q330" s="31"/>
      <c r="R330" s="6"/>
    </row>
    <row r="331" spans="1:18" s="1" customFormat="1" x14ac:dyDescent="0.3">
      <c r="A331" s="17"/>
      <c r="C331" s="2"/>
      <c r="D331" s="2"/>
      <c r="E331" s="3"/>
      <c r="F331" s="3"/>
      <c r="G331" s="4"/>
      <c r="H331" s="5"/>
      <c r="I331" s="6"/>
      <c r="J331" s="6"/>
      <c r="K331" s="6"/>
      <c r="L331" s="6"/>
      <c r="M331" s="6"/>
      <c r="N331" s="6"/>
      <c r="O331" s="6"/>
      <c r="P331" s="6"/>
      <c r="Q331" s="31"/>
      <c r="R331" s="6"/>
    </row>
    <row r="332" spans="1:18" s="1" customFormat="1" x14ac:dyDescent="0.3">
      <c r="A332" s="17"/>
      <c r="C332" s="2"/>
      <c r="D332" s="2"/>
      <c r="E332" s="3"/>
      <c r="F332" s="3"/>
      <c r="G332" s="4"/>
      <c r="H332" s="5"/>
      <c r="I332" s="6"/>
      <c r="J332" s="6"/>
      <c r="K332" s="6"/>
      <c r="L332" s="6"/>
      <c r="M332" s="6"/>
      <c r="N332" s="6"/>
      <c r="O332" s="6"/>
      <c r="P332" s="6"/>
      <c r="Q332" s="31"/>
      <c r="R332" s="6"/>
    </row>
    <row r="333" spans="1:18" s="1" customFormat="1" x14ac:dyDescent="0.3">
      <c r="A333" s="17"/>
      <c r="C333" s="2"/>
      <c r="D333" s="2"/>
      <c r="E333" s="3"/>
      <c r="F333" s="3"/>
      <c r="G333" s="4"/>
      <c r="H333" s="5"/>
      <c r="I333" s="6"/>
      <c r="J333" s="6"/>
      <c r="K333" s="6"/>
      <c r="L333" s="6"/>
      <c r="M333" s="6"/>
      <c r="N333" s="6"/>
      <c r="O333" s="6"/>
      <c r="P333" s="6"/>
      <c r="Q333" s="31"/>
      <c r="R333" s="6"/>
    </row>
    <row r="334" spans="1:18" s="1" customFormat="1" x14ac:dyDescent="0.3">
      <c r="A334" s="17"/>
      <c r="C334" s="2"/>
      <c r="D334" s="2"/>
      <c r="E334" s="3"/>
      <c r="F334" s="3"/>
      <c r="G334" s="4"/>
      <c r="H334" s="5"/>
      <c r="I334" s="6"/>
      <c r="J334" s="6"/>
      <c r="K334" s="6"/>
      <c r="L334" s="6"/>
      <c r="M334" s="6"/>
      <c r="N334" s="6"/>
      <c r="O334" s="6"/>
      <c r="P334" s="6"/>
      <c r="Q334" s="31"/>
      <c r="R334" s="6"/>
    </row>
    <row r="335" spans="1:18" s="1" customFormat="1" x14ac:dyDescent="0.3">
      <c r="A335" s="17"/>
      <c r="C335" s="2"/>
      <c r="D335" s="2"/>
      <c r="E335" s="3"/>
      <c r="F335" s="3"/>
      <c r="G335" s="4"/>
      <c r="H335" s="5"/>
      <c r="I335" s="6"/>
      <c r="J335" s="6"/>
      <c r="K335" s="6"/>
      <c r="L335" s="6"/>
      <c r="M335" s="6"/>
      <c r="N335" s="6"/>
      <c r="O335" s="6"/>
      <c r="P335" s="6"/>
      <c r="Q335" s="31"/>
      <c r="R335" s="6"/>
    </row>
    <row r="336" spans="1:18" s="1" customFormat="1" x14ac:dyDescent="0.3">
      <c r="A336" s="17"/>
      <c r="C336" s="2"/>
      <c r="D336" s="2"/>
      <c r="E336" s="3"/>
      <c r="F336" s="3"/>
      <c r="G336" s="4"/>
      <c r="H336" s="5"/>
      <c r="I336" s="6"/>
      <c r="J336" s="6"/>
      <c r="K336" s="6"/>
      <c r="L336" s="6"/>
      <c r="M336" s="6"/>
      <c r="N336" s="6"/>
      <c r="O336" s="6"/>
      <c r="P336" s="6"/>
      <c r="Q336" s="31"/>
      <c r="R336" s="6"/>
    </row>
    <row r="337" spans="1:18" s="1" customFormat="1" x14ac:dyDescent="0.3">
      <c r="A337" s="17"/>
      <c r="C337" s="2"/>
      <c r="D337" s="2"/>
      <c r="E337" s="3"/>
      <c r="F337" s="3"/>
      <c r="G337" s="4"/>
      <c r="H337" s="5"/>
      <c r="I337" s="6"/>
      <c r="J337" s="6"/>
      <c r="K337" s="6"/>
      <c r="L337" s="6"/>
      <c r="M337" s="6"/>
      <c r="N337" s="6"/>
      <c r="O337" s="6"/>
      <c r="P337" s="6"/>
      <c r="Q337" s="31"/>
      <c r="R337" s="6"/>
    </row>
    <row r="338" spans="1:18" s="1" customFormat="1" x14ac:dyDescent="0.3">
      <c r="A338" s="17"/>
      <c r="C338" s="2"/>
      <c r="D338" s="2"/>
      <c r="E338" s="3"/>
      <c r="F338" s="3"/>
      <c r="G338" s="4"/>
      <c r="H338" s="5"/>
      <c r="I338" s="6"/>
      <c r="J338" s="6"/>
      <c r="K338" s="6"/>
      <c r="L338" s="6"/>
      <c r="M338" s="6"/>
      <c r="N338" s="6"/>
      <c r="O338" s="6"/>
      <c r="P338" s="6"/>
      <c r="Q338" s="31"/>
      <c r="R338" s="6"/>
    </row>
    <row r="339" spans="1:18" s="1" customFormat="1" x14ac:dyDescent="0.3">
      <c r="A339" s="17"/>
      <c r="C339" s="2"/>
      <c r="D339" s="2"/>
      <c r="E339" s="3"/>
      <c r="F339" s="3"/>
      <c r="G339" s="4"/>
      <c r="H339" s="5"/>
      <c r="I339" s="6"/>
      <c r="J339" s="6"/>
      <c r="K339" s="6"/>
      <c r="L339" s="6"/>
      <c r="M339" s="6"/>
      <c r="N339" s="6"/>
      <c r="O339" s="6"/>
      <c r="P339" s="6"/>
      <c r="Q339" s="31"/>
      <c r="R339" s="6"/>
    </row>
    <row r="340" spans="1:18" s="1" customFormat="1" x14ac:dyDescent="0.3">
      <c r="A340" s="17"/>
      <c r="C340" s="2"/>
      <c r="D340" s="2"/>
      <c r="E340" s="3"/>
      <c r="F340" s="3"/>
      <c r="G340" s="4"/>
      <c r="H340" s="5"/>
      <c r="I340" s="6"/>
      <c r="J340" s="6"/>
      <c r="K340" s="6"/>
      <c r="L340" s="6"/>
      <c r="M340" s="6"/>
      <c r="N340" s="6"/>
      <c r="O340" s="6"/>
      <c r="P340" s="6"/>
      <c r="Q340" s="31"/>
      <c r="R340" s="6"/>
    </row>
    <row r="341" spans="1:18" s="1" customFormat="1" x14ac:dyDescent="0.3">
      <c r="A341" s="17"/>
      <c r="C341" s="2"/>
      <c r="D341" s="2"/>
      <c r="E341" s="3"/>
      <c r="F341" s="3"/>
      <c r="G341" s="4"/>
      <c r="H341" s="5"/>
      <c r="I341" s="6"/>
      <c r="J341" s="6"/>
      <c r="K341" s="6"/>
      <c r="L341" s="6"/>
      <c r="M341" s="6"/>
      <c r="N341" s="6"/>
      <c r="O341" s="6"/>
      <c r="P341" s="6"/>
      <c r="Q341" s="31"/>
      <c r="R341" s="6"/>
    </row>
    <row r="342" spans="1:18" s="1" customFormat="1" x14ac:dyDescent="0.3">
      <c r="A342" s="17"/>
      <c r="C342" s="2"/>
      <c r="D342" s="2"/>
      <c r="E342" s="3"/>
      <c r="F342" s="3"/>
      <c r="G342" s="4"/>
      <c r="H342" s="5"/>
      <c r="I342" s="6"/>
      <c r="J342" s="6"/>
      <c r="K342" s="6"/>
      <c r="L342" s="6"/>
      <c r="M342" s="6"/>
      <c r="N342" s="6"/>
      <c r="O342" s="6"/>
      <c r="P342" s="6"/>
      <c r="Q342" s="31"/>
      <c r="R342" s="6"/>
    </row>
    <row r="343" spans="1:18" s="1" customFormat="1" x14ac:dyDescent="0.3">
      <c r="A343" s="17"/>
      <c r="C343" s="2"/>
      <c r="D343" s="2"/>
      <c r="E343" s="3"/>
      <c r="F343" s="3"/>
      <c r="G343" s="4"/>
      <c r="H343" s="5"/>
      <c r="I343" s="6"/>
      <c r="J343" s="6"/>
      <c r="K343" s="6"/>
      <c r="L343" s="6"/>
      <c r="M343" s="6"/>
      <c r="N343" s="6"/>
      <c r="O343" s="6"/>
      <c r="P343" s="6"/>
      <c r="Q343" s="31"/>
      <c r="R343" s="6"/>
    </row>
    <row r="344" spans="1:18" s="1" customFormat="1" x14ac:dyDescent="0.3">
      <c r="A344" s="17"/>
      <c r="C344" s="2"/>
      <c r="D344" s="2"/>
      <c r="E344" s="3"/>
      <c r="F344" s="3"/>
      <c r="G344" s="4"/>
      <c r="H344" s="5"/>
      <c r="I344" s="6"/>
      <c r="J344" s="6"/>
      <c r="K344" s="6"/>
      <c r="L344" s="6"/>
      <c r="M344" s="6"/>
      <c r="N344" s="6"/>
      <c r="O344" s="6"/>
      <c r="P344" s="6"/>
      <c r="Q344" s="31"/>
      <c r="R344" s="6"/>
    </row>
    <row r="345" spans="1:18" s="1" customFormat="1" x14ac:dyDescent="0.3">
      <c r="A345" s="17"/>
      <c r="C345" s="2"/>
      <c r="D345" s="2"/>
      <c r="E345" s="3"/>
      <c r="F345" s="3"/>
      <c r="G345" s="4"/>
      <c r="H345" s="5"/>
      <c r="I345" s="6"/>
      <c r="J345" s="6"/>
      <c r="K345" s="6"/>
      <c r="L345" s="6"/>
      <c r="M345" s="6"/>
      <c r="N345" s="6"/>
      <c r="O345" s="6"/>
      <c r="P345" s="6"/>
      <c r="Q345" s="31"/>
      <c r="R345" s="6"/>
    </row>
    <row r="346" spans="1:18" s="1" customFormat="1" x14ac:dyDescent="0.3">
      <c r="A346" s="17"/>
      <c r="C346" s="2"/>
      <c r="D346" s="2"/>
      <c r="E346" s="3"/>
      <c r="F346" s="3"/>
      <c r="G346" s="4"/>
      <c r="H346" s="5"/>
      <c r="I346" s="6"/>
      <c r="J346" s="6"/>
      <c r="K346" s="6"/>
      <c r="L346" s="6"/>
      <c r="M346" s="6"/>
      <c r="N346" s="6"/>
      <c r="O346" s="6"/>
      <c r="P346" s="6"/>
      <c r="Q346" s="31"/>
      <c r="R346" s="6"/>
    </row>
    <row r="347" spans="1:18" s="1" customFormat="1" x14ac:dyDescent="0.3">
      <c r="A347" s="17"/>
      <c r="C347" s="2"/>
      <c r="D347" s="2"/>
      <c r="E347" s="3"/>
      <c r="F347" s="3"/>
      <c r="G347" s="4"/>
      <c r="H347" s="5"/>
      <c r="I347" s="6"/>
      <c r="J347" s="6"/>
      <c r="K347" s="6"/>
      <c r="L347" s="6"/>
      <c r="M347" s="6"/>
      <c r="N347" s="6"/>
      <c r="O347" s="6"/>
      <c r="P347" s="6"/>
      <c r="Q347" s="31"/>
      <c r="R347" s="6"/>
    </row>
    <row r="348" spans="1:18" s="1" customFormat="1" x14ac:dyDescent="0.3">
      <c r="A348" s="17"/>
      <c r="C348" s="2"/>
      <c r="D348" s="2"/>
      <c r="E348" s="3"/>
      <c r="F348" s="3"/>
      <c r="G348" s="4"/>
      <c r="H348" s="5"/>
      <c r="I348" s="6"/>
      <c r="J348" s="6"/>
      <c r="K348" s="6"/>
      <c r="L348" s="6"/>
      <c r="M348" s="6"/>
      <c r="N348" s="6"/>
      <c r="O348" s="6"/>
      <c r="P348" s="6"/>
      <c r="Q348" s="31"/>
      <c r="R348" s="6"/>
    </row>
    <row r="349" spans="1:18" s="1" customFormat="1" x14ac:dyDescent="0.3">
      <c r="A349" s="17"/>
      <c r="C349" s="2"/>
      <c r="D349" s="2"/>
      <c r="E349" s="3"/>
      <c r="F349" s="3"/>
      <c r="G349" s="4"/>
      <c r="H349" s="5"/>
      <c r="I349" s="6"/>
      <c r="J349" s="6"/>
      <c r="K349" s="6"/>
      <c r="L349" s="6"/>
      <c r="M349" s="6"/>
      <c r="N349" s="6"/>
      <c r="O349" s="6"/>
      <c r="P349" s="6"/>
      <c r="Q349" s="31"/>
      <c r="R349" s="6"/>
    </row>
    <row r="350" spans="1:18" s="1" customFormat="1" x14ac:dyDescent="0.3">
      <c r="A350" s="17"/>
      <c r="C350" s="2"/>
      <c r="D350" s="2"/>
      <c r="E350" s="3"/>
      <c r="F350" s="3"/>
      <c r="G350" s="4"/>
      <c r="H350" s="5"/>
      <c r="I350" s="6"/>
      <c r="J350" s="6"/>
      <c r="K350" s="6"/>
      <c r="L350" s="6"/>
      <c r="M350" s="6"/>
      <c r="N350" s="6"/>
      <c r="O350" s="6"/>
      <c r="P350" s="6"/>
      <c r="Q350" s="31"/>
      <c r="R350" s="6"/>
    </row>
    <row r="351" spans="1:18" s="1" customFormat="1" x14ac:dyDescent="0.3">
      <c r="A351" s="17"/>
      <c r="C351" s="2"/>
      <c r="D351" s="2"/>
      <c r="E351" s="3"/>
      <c r="F351" s="3"/>
      <c r="G351" s="4"/>
      <c r="H351" s="5"/>
      <c r="I351" s="6"/>
      <c r="J351" s="6"/>
      <c r="K351" s="6"/>
      <c r="L351" s="6"/>
      <c r="M351" s="6"/>
      <c r="N351" s="6"/>
      <c r="O351" s="6"/>
      <c r="P351" s="6"/>
      <c r="Q351" s="31"/>
      <c r="R351" s="6"/>
    </row>
    <row r="352" spans="1:18" s="1" customFormat="1" x14ac:dyDescent="0.3">
      <c r="A352" s="17"/>
      <c r="C352" s="2"/>
      <c r="D352" s="2"/>
      <c r="E352" s="3"/>
      <c r="F352" s="3"/>
      <c r="G352" s="4"/>
      <c r="H352" s="5"/>
      <c r="I352" s="6"/>
      <c r="J352" s="6"/>
      <c r="K352" s="6"/>
      <c r="L352" s="6"/>
      <c r="M352" s="6"/>
      <c r="N352" s="6"/>
      <c r="O352" s="6"/>
      <c r="P352" s="6"/>
      <c r="Q352" s="31"/>
      <c r="R352" s="6"/>
    </row>
    <row r="353" spans="1:18" s="1" customFormat="1" x14ac:dyDescent="0.3">
      <c r="A353" s="17"/>
      <c r="C353" s="2"/>
      <c r="D353" s="2"/>
      <c r="E353" s="3"/>
      <c r="F353" s="3"/>
      <c r="G353" s="4"/>
      <c r="H353" s="5"/>
      <c r="I353" s="6"/>
      <c r="J353" s="6"/>
      <c r="K353" s="6"/>
      <c r="L353" s="6"/>
      <c r="M353" s="6"/>
      <c r="N353" s="6"/>
      <c r="O353" s="6"/>
      <c r="P353" s="6"/>
      <c r="Q353" s="31"/>
      <c r="R353" s="6"/>
    </row>
    <row r="354" spans="1:18" s="1" customFormat="1" x14ac:dyDescent="0.3">
      <c r="A354" s="17"/>
      <c r="C354" s="2"/>
      <c r="D354" s="2"/>
      <c r="E354" s="3"/>
      <c r="F354" s="3"/>
      <c r="G354" s="4"/>
      <c r="H354" s="5"/>
      <c r="I354" s="6"/>
      <c r="J354" s="6"/>
      <c r="K354" s="6"/>
      <c r="L354" s="6"/>
      <c r="M354" s="6"/>
      <c r="N354" s="6"/>
      <c r="O354" s="6"/>
      <c r="P354" s="6"/>
      <c r="Q354" s="31"/>
      <c r="R354" s="6"/>
    </row>
    <row r="355" spans="1:18" s="1" customFormat="1" x14ac:dyDescent="0.3">
      <c r="A355" s="17"/>
      <c r="C355" s="2"/>
      <c r="D355" s="2"/>
      <c r="E355" s="3"/>
      <c r="F355" s="3"/>
      <c r="G355" s="4"/>
      <c r="H355" s="5"/>
      <c r="I355" s="6"/>
      <c r="J355" s="6"/>
      <c r="K355" s="6"/>
      <c r="L355" s="6"/>
      <c r="M355" s="6"/>
      <c r="N355" s="6"/>
      <c r="O355" s="6"/>
      <c r="P355" s="6"/>
      <c r="Q355" s="31"/>
      <c r="R355" s="6"/>
    </row>
    <row r="356" spans="1:18" s="1" customFormat="1" x14ac:dyDescent="0.3">
      <c r="A356" s="17"/>
      <c r="C356" s="2"/>
      <c r="D356" s="2"/>
      <c r="E356" s="3"/>
      <c r="F356" s="3"/>
      <c r="G356" s="4"/>
      <c r="H356" s="5"/>
      <c r="I356" s="6"/>
      <c r="J356" s="6"/>
      <c r="K356" s="6"/>
      <c r="L356" s="6"/>
      <c r="M356" s="6"/>
      <c r="N356" s="6"/>
      <c r="O356" s="6"/>
      <c r="P356" s="6"/>
      <c r="Q356" s="31"/>
      <c r="R356" s="6"/>
    </row>
    <row r="357" spans="1:18" s="1" customFormat="1" x14ac:dyDescent="0.3">
      <c r="A357" s="17"/>
      <c r="C357" s="2"/>
      <c r="D357" s="2"/>
      <c r="E357" s="3"/>
      <c r="F357" s="3"/>
      <c r="G357" s="4"/>
      <c r="H357" s="5"/>
      <c r="I357" s="6"/>
      <c r="J357" s="6"/>
      <c r="K357" s="6"/>
      <c r="L357" s="6"/>
      <c r="M357" s="6"/>
      <c r="N357" s="6"/>
      <c r="O357" s="6"/>
      <c r="P357" s="6"/>
      <c r="Q357" s="31"/>
      <c r="R357" s="6"/>
    </row>
    <row r="358" spans="1:18" s="1" customFormat="1" x14ac:dyDescent="0.3">
      <c r="A358" s="17"/>
      <c r="C358" s="2"/>
      <c r="D358" s="2"/>
      <c r="E358" s="3"/>
      <c r="F358" s="3"/>
      <c r="G358" s="4"/>
      <c r="H358" s="5"/>
      <c r="I358" s="6"/>
      <c r="J358" s="6"/>
      <c r="K358" s="6"/>
      <c r="L358" s="6"/>
      <c r="M358" s="6"/>
      <c r="N358" s="6"/>
      <c r="O358" s="6"/>
      <c r="P358" s="6"/>
      <c r="Q358" s="31"/>
      <c r="R358" s="6"/>
    </row>
    <row r="359" spans="1:18" s="1" customFormat="1" x14ac:dyDescent="0.3">
      <c r="A359" s="17"/>
      <c r="C359" s="2"/>
      <c r="D359" s="2"/>
      <c r="E359" s="3"/>
      <c r="F359" s="3"/>
      <c r="G359" s="4"/>
      <c r="H359" s="5"/>
      <c r="I359" s="6"/>
      <c r="J359" s="6"/>
      <c r="K359" s="6"/>
      <c r="L359" s="6"/>
      <c r="M359" s="6"/>
      <c r="N359" s="6"/>
      <c r="O359" s="6"/>
      <c r="P359" s="6"/>
      <c r="Q359" s="31"/>
      <c r="R359" s="6"/>
    </row>
    <row r="360" spans="1:18" s="1" customFormat="1" x14ac:dyDescent="0.3">
      <c r="A360" s="17"/>
      <c r="C360" s="2"/>
      <c r="D360" s="2"/>
      <c r="E360" s="3"/>
      <c r="F360" s="3"/>
      <c r="G360" s="4"/>
      <c r="H360" s="5"/>
      <c r="I360" s="6"/>
      <c r="J360" s="6"/>
      <c r="K360" s="6"/>
      <c r="L360" s="6"/>
      <c r="M360" s="6"/>
      <c r="N360" s="6"/>
      <c r="O360" s="6"/>
      <c r="P360" s="6"/>
      <c r="Q360" s="31"/>
      <c r="R360" s="6"/>
    </row>
    <row r="361" spans="1:18" s="1" customFormat="1" x14ac:dyDescent="0.3">
      <c r="A361" s="17"/>
      <c r="C361" s="2"/>
      <c r="D361" s="2"/>
      <c r="E361" s="3"/>
      <c r="F361" s="3"/>
      <c r="G361" s="4"/>
      <c r="H361" s="5"/>
      <c r="I361" s="6"/>
      <c r="J361" s="6"/>
      <c r="K361" s="6"/>
      <c r="L361" s="6"/>
      <c r="M361" s="6"/>
      <c r="N361" s="6"/>
      <c r="O361" s="6"/>
      <c r="P361" s="6"/>
      <c r="Q361" s="31"/>
      <c r="R361" s="6"/>
    </row>
    <row r="362" spans="1:18" s="1" customFormat="1" x14ac:dyDescent="0.3">
      <c r="A362" s="17"/>
      <c r="C362" s="2"/>
      <c r="D362" s="2"/>
      <c r="E362" s="3"/>
      <c r="F362" s="3"/>
      <c r="G362" s="4"/>
      <c r="H362" s="5"/>
      <c r="I362" s="6"/>
      <c r="J362" s="6"/>
      <c r="K362" s="6"/>
      <c r="L362" s="6"/>
      <c r="M362" s="6"/>
      <c r="N362" s="6"/>
      <c r="O362" s="6"/>
      <c r="P362" s="6"/>
      <c r="Q362" s="31"/>
      <c r="R362" s="6"/>
    </row>
    <row r="363" spans="1:18" s="1" customFormat="1" x14ac:dyDescent="0.3">
      <c r="A363" s="17"/>
      <c r="C363" s="2"/>
      <c r="D363" s="2"/>
      <c r="E363" s="3"/>
      <c r="F363" s="3"/>
      <c r="G363" s="4"/>
      <c r="H363" s="5"/>
      <c r="I363" s="6"/>
      <c r="J363" s="6"/>
      <c r="K363" s="6"/>
      <c r="L363" s="6"/>
      <c r="M363" s="6"/>
      <c r="N363" s="6"/>
      <c r="O363" s="6"/>
      <c r="P363" s="6"/>
      <c r="Q363" s="31"/>
      <c r="R363" s="6"/>
    </row>
    <row r="364" spans="1:18" s="1" customFormat="1" x14ac:dyDescent="0.3">
      <c r="A364" s="17"/>
      <c r="C364" s="2"/>
      <c r="D364" s="2"/>
      <c r="E364" s="3"/>
      <c r="F364" s="3"/>
      <c r="G364" s="4"/>
      <c r="H364" s="5"/>
      <c r="I364" s="6"/>
      <c r="J364" s="6"/>
      <c r="K364" s="6"/>
      <c r="L364" s="6"/>
      <c r="M364" s="6"/>
      <c r="N364" s="6"/>
      <c r="O364" s="6"/>
      <c r="P364" s="6"/>
      <c r="Q364" s="31"/>
      <c r="R364" s="6"/>
    </row>
    <row r="365" spans="1:18" s="1" customFormat="1" x14ac:dyDescent="0.3">
      <c r="A365" s="17"/>
      <c r="C365" s="2"/>
      <c r="D365" s="2"/>
      <c r="E365" s="3"/>
      <c r="F365" s="3"/>
      <c r="G365" s="4"/>
      <c r="H365" s="5"/>
      <c r="I365" s="6"/>
      <c r="J365" s="6"/>
      <c r="K365" s="6"/>
      <c r="L365" s="6"/>
      <c r="M365" s="6"/>
      <c r="N365" s="6"/>
      <c r="O365" s="6"/>
      <c r="P365" s="6"/>
      <c r="Q365" s="31"/>
      <c r="R365" s="6"/>
    </row>
    <row r="366" spans="1:18" s="1" customFormat="1" x14ac:dyDescent="0.3">
      <c r="A366" s="17"/>
      <c r="C366" s="2"/>
      <c r="D366" s="2"/>
      <c r="E366" s="3"/>
      <c r="F366" s="3"/>
      <c r="G366" s="4"/>
      <c r="H366" s="5"/>
      <c r="I366" s="6"/>
      <c r="J366" s="6"/>
      <c r="K366" s="6"/>
      <c r="L366" s="6"/>
      <c r="M366" s="6"/>
      <c r="N366" s="6"/>
      <c r="O366" s="6"/>
      <c r="P366" s="6"/>
      <c r="Q366" s="31"/>
      <c r="R366" s="6"/>
    </row>
    <row r="367" spans="1:18" s="1" customFormat="1" x14ac:dyDescent="0.3">
      <c r="A367" s="17"/>
      <c r="C367" s="2"/>
      <c r="D367" s="2"/>
      <c r="E367" s="3"/>
      <c r="F367" s="3"/>
      <c r="G367" s="4"/>
      <c r="H367" s="5"/>
      <c r="I367" s="6"/>
      <c r="J367" s="6"/>
      <c r="K367" s="6"/>
      <c r="L367" s="6"/>
      <c r="M367" s="6"/>
      <c r="N367" s="6"/>
      <c r="O367" s="6"/>
      <c r="P367" s="6"/>
      <c r="Q367" s="31"/>
      <c r="R367" s="6"/>
    </row>
    <row r="368" spans="1:18" s="1" customFormat="1" x14ac:dyDescent="0.3">
      <c r="A368" s="17"/>
      <c r="C368" s="2"/>
      <c r="D368" s="2"/>
      <c r="E368" s="3"/>
      <c r="F368" s="3"/>
      <c r="G368" s="4"/>
      <c r="H368" s="5"/>
      <c r="I368" s="6"/>
      <c r="J368" s="6"/>
      <c r="K368" s="6"/>
      <c r="L368" s="6"/>
      <c r="M368" s="6"/>
      <c r="N368" s="6"/>
      <c r="O368" s="6"/>
      <c r="P368" s="6"/>
      <c r="Q368" s="31"/>
      <c r="R368" s="6"/>
    </row>
    <row r="369" spans="1:18" s="1" customFormat="1" x14ac:dyDescent="0.3">
      <c r="A369" s="17"/>
      <c r="C369" s="2"/>
      <c r="D369" s="2"/>
      <c r="E369" s="3"/>
      <c r="F369" s="3"/>
      <c r="G369" s="4"/>
      <c r="H369" s="5"/>
      <c r="I369" s="6"/>
      <c r="J369" s="6"/>
      <c r="K369" s="6"/>
      <c r="L369" s="6"/>
      <c r="M369" s="6"/>
      <c r="N369" s="6"/>
      <c r="O369" s="6"/>
      <c r="P369" s="6"/>
      <c r="Q369" s="31"/>
      <c r="R369" s="6"/>
    </row>
    <row r="370" spans="1:18" s="1" customFormat="1" x14ac:dyDescent="0.3">
      <c r="A370" s="17"/>
      <c r="C370" s="2"/>
      <c r="D370" s="2"/>
      <c r="E370" s="3"/>
      <c r="F370" s="3"/>
      <c r="G370" s="4"/>
      <c r="H370" s="5"/>
      <c r="I370" s="6"/>
      <c r="J370" s="6"/>
      <c r="K370" s="6"/>
      <c r="L370" s="6"/>
      <c r="M370" s="6"/>
      <c r="N370" s="6"/>
      <c r="O370" s="6"/>
      <c r="P370" s="6"/>
      <c r="Q370" s="31"/>
      <c r="R370" s="6"/>
    </row>
    <row r="371" spans="1:18" s="1" customFormat="1" x14ac:dyDescent="0.3">
      <c r="A371" s="17"/>
      <c r="C371" s="2"/>
      <c r="D371" s="2"/>
      <c r="E371" s="3"/>
      <c r="F371" s="3"/>
      <c r="G371" s="4"/>
      <c r="H371" s="5"/>
      <c r="I371" s="6"/>
      <c r="J371" s="6"/>
      <c r="K371" s="6"/>
      <c r="L371" s="6"/>
      <c r="M371" s="6"/>
      <c r="N371" s="6"/>
      <c r="O371" s="6"/>
      <c r="P371" s="6"/>
      <c r="Q371" s="31"/>
      <c r="R371" s="6"/>
    </row>
    <row r="372" spans="1:18" s="1" customFormat="1" x14ac:dyDescent="0.3">
      <c r="A372" s="17"/>
      <c r="C372" s="2"/>
      <c r="D372" s="2"/>
      <c r="E372" s="3"/>
      <c r="F372" s="3"/>
      <c r="G372" s="4"/>
      <c r="H372" s="5"/>
      <c r="I372" s="6"/>
      <c r="J372" s="6"/>
      <c r="K372" s="6"/>
      <c r="L372" s="6"/>
      <c r="M372" s="6"/>
      <c r="N372" s="6"/>
      <c r="O372" s="6"/>
      <c r="P372" s="6"/>
      <c r="Q372" s="31"/>
      <c r="R372" s="6"/>
    </row>
    <row r="373" spans="1:18" s="1" customFormat="1" x14ac:dyDescent="0.3">
      <c r="A373" s="17"/>
      <c r="C373" s="2"/>
      <c r="D373" s="2"/>
      <c r="E373" s="3"/>
      <c r="F373" s="3"/>
      <c r="G373" s="4"/>
      <c r="H373" s="5"/>
      <c r="I373" s="6"/>
      <c r="J373" s="6"/>
      <c r="K373" s="6"/>
      <c r="L373" s="6"/>
      <c r="M373" s="6"/>
      <c r="N373" s="6"/>
      <c r="O373" s="6"/>
      <c r="P373" s="6"/>
      <c r="Q373" s="31"/>
      <c r="R373" s="6"/>
    </row>
    <row r="374" spans="1:18" s="1" customFormat="1" x14ac:dyDescent="0.3">
      <c r="A374" s="17"/>
      <c r="C374" s="2"/>
      <c r="D374" s="2"/>
      <c r="E374" s="3"/>
      <c r="F374" s="3"/>
      <c r="G374" s="4"/>
      <c r="H374" s="5"/>
      <c r="I374" s="6"/>
      <c r="J374" s="6"/>
      <c r="K374" s="6"/>
      <c r="L374" s="6"/>
      <c r="M374" s="6"/>
      <c r="N374" s="6"/>
      <c r="O374" s="6"/>
      <c r="P374" s="6"/>
      <c r="Q374" s="31"/>
      <c r="R374" s="6"/>
    </row>
    <row r="375" spans="1:18" s="1" customFormat="1" x14ac:dyDescent="0.3">
      <c r="A375" s="17"/>
      <c r="C375" s="2"/>
      <c r="D375" s="2"/>
      <c r="E375" s="3"/>
      <c r="F375" s="3"/>
      <c r="G375" s="4"/>
      <c r="H375" s="5"/>
      <c r="I375" s="6"/>
      <c r="J375" s="6"/>
      <c r="K375" s="6"/>
      <c r="L375" s="6"/>
      <c r="M375" s="6"/>
      <c r="N375" s="6"/>
      <c r="O375" s="6"/>
      <c r="P375" s="6"/>
      <c r="Q375" s="31"/>
      <c r="R375" s="6"/>
    </row>
    <row r="376" spans="1:18" s="1" customFormat="1" x14ac:dyDescent="0.3">
      <c r="A376" s="17"/>
      <c r="C376" s="2"/>
      <c r="D376" s="2"/>
      <c r="E376" s="3"/>
      <c r="F376" s="3"/>
      <c r="G376" s="4"/>
      <c r="H376" s="5"/>
      <c r="I376" s="6"/>
      <c r="J376" s="6"/>
      <c r="K376" s="6"/>
      <c r="L376" s="6"/>
      <c r="M376" s="6"/>
      <c r="N376" s="6"/>
      <c r="O376" s="6"/>
      <c r="P376" s="6"/>
      <c r="Q376" s="31"/>
      <c r="R376" s="6"/>
    </row>
    <row r="377" spans="1:18" s="1" customFormat="1" x14ac:dyDescent="0.3">
      <c r="A377" s="17"/>
      <c r="C377" s="2"/>
      <c r="D377" s="2"/>
      <c r="E377" s="3"/>
      <c r="F377" s="3"/>
      <c r="G377" s="4"/>
      <c r="H377" s="5"/>
      <c r="I377" s="6"/>
      <c r="J377" s="6"/>
      <c r="K377" s="6"/>
      <c r="L377" s="6"/>
      <c r="M377" s="6"/>
      <c r="N377" s="6"/>
      <c r="O377" s="6"/>
      <c r="P377" s="6"/>
      <c r="Q377" s="31"/>
      <c r="R377" s="6"/>
    </row>
    <row r="378" spans="1:18" s="1" customFormat="1" x14ac:dyDescent="0.3">
      <c r="A378" s="17"/>
      <c r="C378" s="2"/>
      <c r="D378" s="2"/>
      <c r="E378" s="3"/>
      <c r="F378" s="3"/>
      <c r="G378" s="4"/>
      <c r="H378" s="5"/>
      <c r="I378" s="6"/>
      <c r="J378" s="6"/>
      <c r="K378" s="6"/>
      <c r="L378" s="6"/>
      <c r="M378" s="6"/>
      <c r="N378" s="6"/>
      <c r="O378" s="6"/>
      <c r="P378" s="6"/>
      <c r="Q378" s="31"/>
      <c r="R378" s="6"/>
    </row>
    <row r="379" spans="1:18" s="1" customFormat="1" x14ac:dyDescent="0.3">
      <c r="A379" s="17"/>
      <c r="C379" s="2"/>
      <c r="D379" s="2"/>
      <c r="E379" s="3"/>
      <c r="F379" s="3"/>
      <c r="G379" s="4"/>
      <c r="H379" s="5"/>
      <c r="I379" s="6"/>
      <c r="J379" s="6"/>
      <c r="K379" s="6"/>
      <c r="L379" s="6"/>
      <c r="M379" s="6"/>
      <c r="N379" s="6"/>
      <c r="O379" s="6"/>
      <c r="P379" s="6"/>
      <c r="Q379" s="31"/>
      <c r="R379" s="6"/>
    </row>
    <row r="380" spans="1:18" s="1" customFormat="1" x14ac:dyDescent="0.3">
      <c r="A380" s="17"/>
      <c r="C380" s="2"/>
      <c r="D380" s="2"/>
      <c r="E380" s="3"/>
      <c r="F380" s="3"/>
      <c r="G380" s="4"/>
      <c r="H380" s="5"/>
      <c r="I380" s="6"/>
      <c r="J380" s="6"/>
      <c r="K380" s="6"/>
      <c r="L380" s="6"/>
      <c r="M380" s="6"/>
      <c r="N380" s="6"/>
      <c r="O380" s="6"/>
      <c r="P380" s="6"/>
      <c r="Q380" s="31"/>
      <c r="R380" s="6"/>
    </row>
    <row r="381" spans="1:18" s="1" customFormat="1" x14ac:dyDescent="0.3">
      <c r="A381" s="17"/>
      <c r="C381" s="2"/>
      <c r="D381" s="2"/>
      <c r="E381" s="3"/>
      <c r="F381" s="3"/>
      <c r="G381" s="4"/>
      <c r="H381" s="5"/>
      <c r="I381" s="6"/>
      <c r="J381" s="6"/>
      <c r="K381" s="6"/>
      <c r="L381" s="6"/>
      <c r="M381" s="6"/>
      <c r="N381" s="6"/>
      <c r="O381" s="6"/>
      <c r="P381" s="6"/>
      <c r="Q381" s="31"/>
      <c r="R381" s="6"/>
    </row>
    <row r="382" spans="1:18" s="1" customFormat="1" x14ac:dyDescent="0.3">
      <c r="A382" s="17"/>
      <c r="C382" s="2"/>
      <c r="D382" s="2"/>
      <c r="E382" s="3"/>
      <c r="F382" s="3"/>
      <c r="G382" s="4"/>
      <c r="H382" s="5"/>
      <c r="I382" s="6"/>
      <c r="J382" s="6"/>
      <c r="K382" s="6"/>
      <c r="L382" s="6"/>
      <c r="M382" s="6"/>
      <c r="N382" s="6"/>
      <c r="O382" s="6"/>
      <c r="P382" s="6"/>
      <c r="Q382" s="31"/>
      <c r="R382" s="6"/>
    </row>
    <row r="383" spans="1:18" s="1" customFormat="1" x14ac:dyDescent="0.3">
      <c r="A383" s="17"/>
      <c r="C383" s="2"/>
      <c r="D383" s="2"/>
      <c r="E383" s="3"/>
      <c r="F383" s="3"/>
      <c r="G383" s="4"/>
      <c r="H383" s="5"/>
      <c r="I383" s="6"/>
      <c r="J383" s="6"/>
      <c r="K383" s="6"/>
      <c r="L383" s="6"/>
      <c r="M383" s="6"/>
      <c r="N383" s="6"/>
      <c r="O383" s="6"/>
      <c r="P383" s="6"/>
      <c r="Q383" s="31"/>
      <c r="R383" s="6"/>
    </row>
    <row r="384" spans="1:18" s="1" customFormat="1" x14ac:dyDescent="0.3">
      <c r="A384" s="17"/>
      <c r="C384" s="2"/>
      <c r="D384" s="2"/>
      <c r="E384" s="3"/>
      <c r="F384" s="3"/>
      <c r="G384" s="4"/>
      <c r="H384" s="5"/>
      <c r="I384" s="6"/>
      <c r="J384" s="6"/>
      <c r="K384" s="6"/>
      <c r="L384" s="6"/>
      <c r="M384" s="6"/>
      <c r="N384" s="6"/>
      <c r="O384" s="6"/>
      <c r="P384" s="6"/>
      <c r="Q384" s="31"/>
      <c r="R384" s="6"/>
    </row>
    <row r="385" spans="1:18" s="1" customFormat="1" x14ac:dyDescent="0.3">
      <c r="A385" s="17"/>
      <c r="C385" s="2"/>
      <c r="D385" s="2"/>
      <c r="E385" s="3"/>
      <c r="F385" s="3"/>
      <c r="G385" s="4"/>
      <c r="H385" s="5"/>
      <c r="I385" s="6"/>
      <c r="J385" s="6"/>
      <c r="K385" s="6"/>
      <c r="L385" s="6"/>
      <c r="M385" s="6"/>
      <c r="N385" s="6"/>
      <c r="O385" s="6"/>
      <c r="P385" s="6"/>
      <c r="Q385" s="31"/>
      <c r="R385" s="6"/>
    </row>
    <row r="386" spans="1:18" s="1" customFormat="1" x14ac:dyDescent="0.3">
      <c r="A386" s="17"/>
      <c r="C386" s="2"/>
      <c r="D386" s="2"/>
      <c r="E386" s="3"/>
      <c r="F386" s="3"/>
      <c r="G386" s="4"/>
      <c r="H386" s="5"/>
      <c r="I386" s="6"/>
      <c r="J386" s="6"/>
      <c r="K386" s="6"/>
      <c r="L386" s="6"/>
      <c r="M386" s="6"/>
      <c r="N386" s="6"/>
      <c r="O386" s="6"/>
      <c r="P386" s="6"/>
      <c r="Q386" s="31"/>
      <c r="R386" s="6"/>
    </row>
    <row r="387" spans="1:18" s="1" customFormat="1" x14ac:dyDescent="0.3">
      <c r="A387" s="17"/>
      <c r="C387" s="2"/>
      <c r="D387" s="2"/>
      <c r="E387" s="3"/>
      <c r="F387" s="3"/>
      <c r="G387" s="4"/>
      <c r="H387" s="5"/>
      <c r="I387" s="6"/>
      <c r="J387" s="6"/>
      <c r="K387" s="6"/>
      <c r="L387" s="6"/>
      <c r="M387" s="6"/>
      <c r="N387" s="6"/>
      <c r="O387" s="6"/>
      <c r="P387" s="6"/>
      <c r="Q387" s="31"/>
      <c r="R387" s="6"/>
    </row>
    <row r="388" spans="1:18" s="1" customFormat="1" x14ac:dyDescent="0.3">
      <c r="A388" s="17"/>
      <c r="C388" s="2"/>
      <c r="D388" s="2"/>
      <c r="E388" s="3"/>
      <c r="F388" s="3"/>
      <c r="G388" s="4"/>
      <c r="H388" s="5"/>
      <c r="I388" s="6"/>
      <c r="J388" s="6"/>
      <c r="K388" s="6"/>
      <c r="L388" s="6"/>
      <c r="M388" s="6"/>
      <c r="N388" s="6"/>
      <c r="O388" s="6"/>
      <c r="P388" s="6"/>
      <c r="Q388" s="31"/>
      <c r="R388" s="6"/>
    </row>
    <row r="389" spans="1:18" s="1" customFormat="1" x14ac:dyDescent="0.3">
      <c r="A389" s="17"/>
      <c r="C389" s="2"/>
      <c r="D389" s="2"/>
      <c r="E389" s="3"/>
      <c r="F389" s="3"/>
      <c r="G389" s="4"/>
      <c r="H389" s="5"/>
      <c r="I389" s="6"/>
      <c r="J389" s="6"/>
      <c r="K389" s="6"/>
      <c r="L389" s="6"/>
      <c r="M389" s="6"/>
      <c r="N389" s="6"/>
      <c r="O389" s="6"/>
      <c r="P389" s="6"/>
      <c r="Q389" s="31"/>
      <c r="R389" s="6"/>
    </row>
    <row r="390" spans="1:18" s="1" customFormat="1" x14ac:dyDescent="0.3">
      <c r="A390" s="17"/>
      <c r="C390" s="2"/>
      <c r="D390" s="2"/>
      <c r="E390" s="3"/>
      <c r="F390" s="3"/>
      <c r="G390" s="4"/>
      <c r="H390" s="5"/>
      <c r="I390" s="6"/>
      <c r="J390" s="6"/>
      <c r="K390" s="6"/>
      <c r="L390" s="6"/>
      <c r="M390" s="6"/>
      <c r="N390" s="6"/>
      <c r="O390" s="6"/>
      <c r="P390" s="6"/>
      <c r="Q390" s="31"/>
      <c r="R390" s="6"/>
    </row>
    <row r="391" spans="1:18" s="1" customFormat="1" x14ac:dyDescent="0.3">
      <c r="A391" s="17"/>
      <c r="C391" s="2"/>
      <c r="D391" s="2"/>
      <c r="E391" s="3"/>
      <c r="F391" s="3"/>
      <c r="G391" s="4"/>
      <c r="H391" s="5"/>
      <c r="I391" s="6"/>
      <c r="J391" s="6"/>
      <c r="K391" s="6"/>
      <c r="L391" s="6"/>
      <c r="M391" s="6"/>
      <c r="N391" s="6"/>
      <c r="O391" s="6"/>
      <c r="P391" s="6"/>
      <c r="Q391" s="31"/>
      <c r="R391" s="6"/>
    </row>
    <row r="392" spans="1:18" s="1" customFormat="1" x14ac:dyDescent="0.3">
      <c r="A392" s="17"/>
      <c r="C392" s="2"/>
      <c r="D392" s="2"/>
      <c r="E392" s="3"/>
      <c r="F392" s="3"/>
      <c r="G392" s="4"/>
      <c r="H392" s="5"/>
      <c r="I392" s="6"/>
      <c r="J392" s="6"/>
      <c r="K392" s="6"/>
      <c r="L392" s="6"/>
      <c r="M392" s="6"/>
      <c r="N392" s="6"/>
      <c r="O392" s="6"/>
      <c r="P392" s="6"/>
      <c r="Q392" s="31"/>
      <c r="R392" s="6"/>
    </row>
    <row r="393" spans="1:18" s="1" customFormat="1" x14ac:dyDescent="0.3">
      <c r="A393" s="17"/>
      <c r="C393" s="2"/>
      <c r="D393" s="2"/>
      <c r="E393" s="3"/>
      <c r="F393" s="3"/>
      <c r="G393" s="4"/>
      <c r="H393" s="5"/>
      <c r="I393" s="6"/>
      <c r="J393" s="6"/>
      <c r="K393" s="6"/>
      <c r="L393" s="6"/>
      <c r="M393" s="6"/>
      <c r="N393" s="6"/>
      <c r="O393" s="6"/>
      <c r="P393" s="6"/>
      <c r="Q393" s="31"/>
      <c r="R393" s="6"/>
    </row>
    <row r="394" spans="1:18" s="1" customFormat="1" x14ac:dyDescent="0.3">
      <c r="A394" s="17"/>
      <c r="C394" s="2"/>
      <c r="D394" s="2"/>
      <c r="E394" s="3"/>
      <c r="F394" s="3"/>
      <c r="G394" s="4"/>
      <c r="H394" s="5"/>
      <c r="I394" s="6"/>
      <c r="J394" s="6"/>
      <c r="K394" s="6"/>
      <c r="L394" s="6"/>
      <c r="M394" s="6"/>
      <c r="N394" s="6"/>
      <c r="O394" s="6"/>
      <c r="P394" s="6"/>
      <c r="Q394" s="31"/>
      <c r="R394" s="6"/>
    </row>
    <row r="395" spans="1:18" s="1" customFormat="1" x14ac:dyDescent="0.3">
      <c r="A395" s="17"/>
      <c r="C395" s="2"/>
      <c r="D395" s="2"/>
      <c r="E395" s="3"/>
      <c r="F395" s="3"/>
      <c r="G395" s="4"/>
      <c r="H395" s="5"/>
      <c r="I395" s="6"/>
      <c r="J395" s="6"/>
      <c r="K395" s="6"/>
      <c r="L395" s="6"/>
      <c r="M395" s="6"/>
      <c r="N395" s="6"/>
      <c r="O395" s="6"/>
      <c r="P395" s="6"/>
      <c r="Q395" s="31"/>
      <c r="R395" s="6"/>
    </row>
    <row r="396" spans="1:18" s="1" customFormat="1" x14ac:dyDescent="0.3">
      <c r="A396" s="17"/>
      <c r="C396" s="2"/>
      <c r="D396" s="2"/>
      <c r="E396" s="3"/>
      <c r="F396" s="3"/>
      <c r="G396" s="4"/>
      <c r="H396" s="5"/>
      <c r="I396" s="6"/>
      <c r="J396" s="6"/>
      <c r="K396" s="6"/>
      <c r="L396" s="6"/>
      <c r="M396" s="6"/>
      <c r="N396" s="6"/>
      <c r="O396" s="6"/>
      <c r="P396" s="6"/>
      <c r="Q396" s="31"/>
      <c r="R396" s="6"/>
    </row>
    <row r="397" spans="1:18" s="1" customFormat="1" x14ac:dyDescent="0.3">
      <c r="A397" s="17"/>
      <c r="C397" s="2"/>
      <c r="D397" s="2"/>
      <c r="E397" s="3"/>
      <c r="F397" s="3"/>
      <c r="G397" s="4"/>
      <c r="H397" s="5"/>
      <c r="I397" s="6"/>
      <c r="J397" s="6"/>
      <c r="K397" s="6"/>
      <c r="L397" s="6"/>
      <c r="M397" s="6"/>
      <c r="N397" s="6"/>
      <c r="O397" s="6"/>
      <c r="P397" s="6"/>
      <c r="Q397" s="31"/>
      <c r="R397" s="6"/>
    </row>
    <row r="398" spans="1:18" s="1" customFormat="1" x14ac:dyDescent="0.3">
      <c r="A398" s="17"/>
      <c r="C398" s="2"/>
      <c r="D398" s="2"/>
      <c r="E398" s="3"/>
      <c r="F398" s="3"/>
      <c r="G398" s="4"/>
      <c r="H398" s="5"/>
      <c r="I398" s="6"/>
      <c r="J398" s="6"/>
      <c r="K398" s="6"/>
      <c r="L398" s="6"/>
      <c r="M398" s="6"/>
      <c r="N398" s="6"/>
      <c r="O398" s="6"/>
      <c r="P398" s="6"/>
      <c r="Q398" s="31"/>
      <c r="R398" s="6"/>
    </row>
    <row r="399" spans="1:18" s="1" customFormat="1" x14ac:dyDescent="0.3">
      <c r="A399" s="17"/>
      <c r="C399" s="2"/>
      <c r="D399" s="2"/>
      <c r="E399" s="3"/>
      <c r="F399" s="3"/>
      <c r="G399" s="4"/>
      <c r="H399" s="5"/>
      <c r="I399" s="6"/>
      <c r="J399" s="6"/>
      <c r="K399" s="6"/>
      <c r="L399" s="6"/>
      <c r="M399" s="6"/>
      <c r="N399" s="6"/>
      <c r="O399" s="6"/>
      <c r="P399" s="6"/>
      <c r="Q399" s="31"/>
      <c r="R399" s="6"/>
    </row>
    <row r="400" spans="1:18" s="1" customFormat="1" x14ac:dyDescent="0.3">
      <c r="A400" s="17"/>
      <c r="C400" s="2"/>
      <c r="D400" s="2"/>
      <c r="E400" s="3"/>
      <c r="F400" s="3"/>
      <c r="G400" s="4"/>
      <c r="H400" s="5"/>
      <c r="I400" s="6"/>
      <c r="J400" s="6"/>
      <c r="K400" s="6"/>
      <c r="L400" s="6"/>
      <c r="M400" s="6"/>
      <c r="N400" s="6"/>
      <c r="O400" s="6"/>
      <c r="P400" s="6"/>
      <c r="Q400" s="31"/>
      <c r="R400" s="6"/>
    </row>
    <row r="401" spans="1:18" s="1" customFormat="1" x14ac:dyDescent="0.3">
      <c r="A401" s="17"/>
      <c r="C401" s="2"/>
      <c r="D401" s="2"/>
      <c r="E401" s="3"/>
      <c r="F401" s="3"/>
      <c r="G401" s="4"/>
      <c r="H401" s="5"/>
      <c r="I401" s="6"/>
      <c r="J401" s="6"/>
      <c r="K401" s="6"/>
      <c r="L401" s="6"/>
      <c r="M401" s="6"/>
      <c r="N401" s="6"/>
      <c r="O401" s="6"/>
      <c r="P401" s="6"/>
      <c r="Q401" s="31"/>
      <c r="R401" s="6"/>
    </row>
    <row r="402" spans="1:18" s="1" customFormat="1" x14ac:dyDescent="0.3">
      <c r="A402" s="17"/>
      <c r="C402" s="2"/>
      <c r="D402" s="2"/>
      <c r="E402" s="3"/>
      <c r="F402" s="3"/>
      <c r="G402" s="4"/>
      <c r="H402" s="5"/>
      <c r="I402" s="6"/>
      <c r="J402" s="6"/>
      <c r="K402" s="6"/>
      <c r="L402" s="6"/>
      <c r="M402" s="6"/>
      <c r="N402" s="6"/>
      <c r="O402" s="6"/>
      <c r="P402" s="6"/>
      <c r="Q402" s="31"/>
      <c r="R402" s="6"/>
    </row>
    <row r="403" spans="1:18" s="1" customFormat="1" x14ac:dyDescent="0.3">
      <c r="A403" s="17"/>
      <c r="C403" s="2"/>
      <c r="D403" s="2"/>
      <c r="E403" s="3"/>
      <c r="F403" s="3"/>
      <c r="G403" s="4"/>
      <c r="H403" s="5"/>
      <c r="I403" s="6"/>
      <c r="J403" s="6"/>
      <c r="K403" s="6"/>
      <c r="L403" s="6"/>
      <c r="M403" s="6"/>
      <c r="N403" s="6"/>
      <c r="O403" s="6"/>
      <c r="P403" s="6"/>
      <c r="Q403" s="31"/>
      <c r="R403" s="6"/>
    </row>
    <row r="404" spans="1:18" s="1" customFormat="1" x14ac:dyDescent="0.3">
      <c r="A404" s="17"/>
      <c r="C404" s="2"/>
      <c r="D404" s="2"/>
      <c r="E404" s="3"/>
      <c r="F404" s="3"/>
      <c r="G404" s="4"/>
      <c r="H404" s="5"/>
      <c r="I404" s="6"/>
      <c r="J404" s="6"/>
      <c r="K404" s="6"/>
      <c r="L404" s="6"/>
      <c r="M404" s="6"/>
      <c r="N404" s="6"/>
      <c r="O404" s="6"/>
      <c r="P404" s="6"/>
      <c r="Q404" s="31"/>
      <c r="R404" s="6"/>
    </row>
    <row r="405" spans="1:18" s="1" customFormat="1" x14ac:dyDescent="0.3">
      <c r="A405" s="17"/>
      <c r="C405" s="2"/>
      <c r="D405" s="2"/>
      <c r="E405" s="3"/>
      <c r="F405" s="3"/>
      <c r="G405" s="4"/>
      <c r="H405" s="5"/>
      <c r="I405" s="6"/>
      <c r="J405" s="6"/>
      <c r="K405" s="6"/>
      <c r="L405" s="6"/>
      <c r="M405" s="6"/>
      <c r="N405" s="6"/>
      <c r="O405" s="6"/>
      <c r="P405" s="6"/>
      <c r="Q405" s="31"/>
      <c r="R405" s="6"/>
    </row>
    <row r="406" spans="1:18" s="1" customFormat="1" x14ac:dyDescent="0.3">
      <c r="A406" s="17"/>
      <c r="C406" s="2"/>
      <c r="D406" s="2"/>
      <c r="E406" s="3"/>
      <c r="F406" s="3"/>
      <c r="G406" s="4"/>
      <c r="H406" s="5"/>
      <c r="I406" s="6"/>
      <c r="J406" s="6"/>
      <c r="K406" s="6"/>
      <c r="L406" s="6"/>
      <c r="M406" s="6"/>
      <c r="N406" s="6"/>
      <c r="O406" s="6"/>
      <c r="P406" s="6"/>
      <c r="Q406" s="31"/>
      <c r="R406" s="6"/>
    </row>
    <row r="407" spans="1:18" s="1" customFormat="1" x14ac:dyDescent="0.3">
      <c r="A407" s="17"/>
      <c r="C407" s="2"/>
      <c r="D407" s="2"/>
      <c r="E407" s="3"/>
      <c r="F407" s="3"/>
      <c r="G407" s="4"/>
      <c r="H407" s="5"/>
      <c r="I407" s="6"/>
      <c r="J407" s="6"/>
      <c r="K407" s="6"/>
      <c r="L407" s="6"/>
      <c r="M407" s="6"/>
      <c r="N407" s="6"/>
      <c r="O407" s="6"/>
      <c r="P407" s="6"/>
      <c r="Q407" s="31"/>
      <c r="R407" s="6"/>
    </row>
    <row r="408" spans="1:18" s="1" customFormat="1" x14ac:dyDescent="0.3">
      <c r="A408" s="17"/>
      <c r="C408" s="2"/>
      <c r="D408" s="2"/>
      <c r="E408" s="3"/>
      <c r="F408" s="3"/>
      <c r="G408" s="4"/>
      <c r="H408" s="5"/>
      <c r="I408" s="6"/>
      <c r="J408" s="6"/>
      <c r="K408" s="6"/>
      <c r="L408" s="6"/>
      <c r="M408" s="6"/>
      <c r="N408" s="6"/>
      <c r="O408" s="6"/>
      <c r="P408" s="6"/>
      <c r="Q408" s="31"/>
      <c r="R408" s="6"/>
    </row>
    <row r="409" spans="1:18" s="1" customFormat="1" x14ac:dyDescent="0.3">
      <c r="A409" s="17"/>
      <c r="C409" s="2"/>
      <c r="D409" s="2"/>
      <c r="E409" s="3"/>
      <c r="F409" s="3"/>
      <c r="G409" s="4"/>
      <c r="H409" s="5"/>
      <c r="I409" s="6"/>
      <c r="J409" s="6"/>
      <c r="K409" s="6"/>
      <c r="L409" s="6"/>
      <c r="M409" s="6"/>
      <c r="N409" s="6"/>
      <c r="O409" s="6"/>
      <c r="P409" s="6"/>
      <c r="Q409" s="31"/>
      <c r="R409" s="6"/>
    </row>
    <row r="410" spans="1:18" s="1" customFormat="1" x14ac:dyDescent="0.3">
      <c r="A410" s="17"/>
      <c r="C410" s="2"/>
      <c r="D410" s="2"/>
      <c r="E410" s="3"/>
      <c r="F410" s="3"/>
      <c r="G410" s="4"/>
      <c r="H410" s="5"/>
      <c r="I410" s="6"/>
      <c r="J410" s="6"/>
      <c r="K410" s="6"/>
      <c r="L410" s="6"/>
      <c r="M410" s="6"/>
      <c r="N410" s="6"/>
      <c r="O410" s="6"/>
      <c r="P410" s="6"/>
      <c r="Q410" s="31"/>
      <c r="R410" s="6"/>
    </row>
    <row r="411" spans="1:18" s="1" customFormat="1" x14ac:dyDescent="0.3">
      <c r="A411" s="17"/>
      <c r="C411" s="2"/>
      <c r="D411" s="2"/>
      <c r="E411" s="3"/>
      <c r="F411" s="3"/>
      <c r="G411" s="4"/>
      <c r="H411" s="5"/>
      <c r="I411" s="6"/>
      <c r="J411" s="6"/>
      <c r="K411" s="6"/>
      <c r="L411" s="6"/>
      <c r="M411" s="6"/>
      <c r="N411" s="6"/>
      <c r="O411" s="6"/>
      <c r="P411" s="6"/>
      <c r="Q411" s="31"/>
      <c r="R411" s="6"/>
    </row>
    <row r="412" spans="1:18" s="1" customFormat="1" x14ac:dyDescent="0.3">
      <c r="A412" s="17"/>
      <c r="C412" s="2"/>
      <c r="D412" s="2"/>
      <c r="E412" s="3"/>
      <c r="F412" s="3"/>
      <c r="G412" s="4"/>
      <c r="H412" s="5"/>
      <c r="I412" s="6"/>
      <c r="J412" s="6"/>
      <c r="K412" s="6"/>
      <c r="L412" s="6"/>
      <c r="M412" s="6"/>
      <c r="N412" s="6"/>
      <c r="O412" s="6"/>
      <c r="P412" s="6"/>
      <c r="Q412" s="31"/>
      <c r="R412" s="6"/>
    </row>
    <row r="413" spans="1:18" s="1" customFormat="1" x14ac:dyDescent="0.3">
      <c r="A413" s="17"/>
      <c r="C413" s="2"/>
      <c r="D413" s="2"/>
      <c r="E413" s="3"/>
      <c r="F413" s="3"/>
      <c r="G413" s="4"/>
      <c r="H413" s="5"/>
      <c r="I413" s="6"/>
      <c r="J413" s="6"/>
      <c r="K413" s="6"/>
      <c r="L413" s="6"/>
      <c r="M413" s="6"/>
      <c r="N413" s="6"/>
      <c r="O413" s="6"/>
      <c r="P413" s="6"/>
      <c r="Q413" s="31"/>
      <c r="R413" s="6"/>
    </row>
    <row r="414" spans="1:18" s="1" customFormat="1" x14ac:dyDescent="0.3">
      <c r="A414" s="17"/>
      <c r="C414" s="2"/>
      <c r="D414" s="2"/>
      <c r="E414" s="3"/>
      <c r="F414" s="3"/>
      <c r="G414" s="4"/>
      <c r="H414" s="5"/>
      <c r="I414" s="6"/>
      <c r="J414" s="6"/>
      <c r="K414" s="6"/>
      <c r="L414" s="6"/>
      <c r="M414" s="6"/>
      <c r="N414" s="6"/>
      <c r="O414" s="6"/>
      <c r="P414" s="6"/>
      <c r="Q414" s="31"/>
      <c r="R414" s="6"/>
    </row>
    <row r="415" spans="1:18" s="1" customFormat="1" x14ac:dyDescent="0.3">
      <c r="A415" s="17"/>
      <c r="C415" s="2"/>
      <c r="D415" s="2"/>
      <c r="E415" s="3"/>
      <c r="F415" s="3"/>
      <c r="G415" s="4"/>
      <c r="H415" s="5"/>
      <c r="I415" s="6"/>
      <c r="J415" s="6"/>
      <c r="K415" s="6"/>
      <c r="L415" s="6"/>
      <c r="M415" s="6"/>
      <c r="N415" s="6"/>
      <c r="O415" s="6"/>
      <c r="P415" s="6"/>
      <c r="Q415" s="31"/>
      <c r="R415" s="6"/>
    </row>
    <row r="416" spans="1:18" s="1" customFormat="1" x14ac:dyDescent="0.3">
      <c r="A416" s="17"/>
      <c r="C416" s="2"/>
      <c r="D416" s="2"/>
      <c r="E416" s="3"/>
      <c r="F416" s="3"/>
      <c r="G416" s="4"/>
      <c r="H416" s="5"/>
      <c r="I416" s="6"/>
      <c r="J416" s="6"/>
      <c r="K416" s="6"/>
      <c r="L416" s="6"/>
      <c r="M416" s="6"/>
      <c r="N416" s="6"/>
      <c r="O416" s="6"/>
      <c r="P416" s="6"/>
      <c r="Q416" s="31"/>
      <c r="R416" s="6"/>
    </row>
    <row r="417" spans="1:18" s="1" customFormat="1" x14ac:dyDescent="0.3">
      <c r="A417" s="17"/>
      <c r="C417" s="2"/>
      <c r="D417" s="2"/>
      <c r="E417" s="3"/>
      <c r="F417" s="3"/>
      <c r="G417" s="4"/>
      <c r="H417" s="5"/>
      <c r="I417" s="6"/>
      <c r="J417" s="6"/>
      <c r="K417" s="6"/>
      <c r="L417" s="6"/>
      <c r="M417" s="6"/>
      <c r="N417" s="6"/>
      <c r="O417" s="6"/>
      <c r="P417" s="6"/>
      <c r="Q417" s="31"/>
      <c r="R417" s="6"/>
    </row>
    <row r="418" spans="1:18" s="1" customFormat="1" x14ac:dyDescent="0.3">
      <c r="A418" s="17"/>
      <c r="C418" s="2"/>
      <c r="D418" s="2"/>
      <c r="E418" s="3"/>
      <c r="F418" s="3"/>
      <c r="G418" s="4"/>
      <c r="H418" s="5"/>
      <c r="I418" s="6"/>
      <c r="J418" s="6"/>
      <c r="K418" s="6"/>
      <c r="L418" s="6"/>
      <c r="M418" s="6"/>
      <c r="N418" s="6"/>
      <c r="O418" s="6"/>
      <c r="P418" s="6"/>
      <c r="Q418" s="31"/>
      <c r="R418" s="6"/>
    </row>
    <row r="419" spans="1:18" s="1" customFormat="1" x14ac:dyDescent="0.3">
      <c r="A419" s="17"/>
      <c r="C419" s="2"/>
      <c r="D419" s="2"/>
      <c r="E419" s="3"/>
      <c r="F419" s="3"/>
      <c r="G419" s="4"/>
      <c r="H419" s="5"/>
      <c r="I419" s="6"/>
      <c r="J419" s="6"/>
      <c r="K419" s="6"/>
      <c r="L419" s="6"/>
      <c r="M419" s="6"/>
      <c r="N419" s="6"/>
      <c r="O419" s="6"/>
      <c r="P419" s="6"/>
      <c r="Q419" s="31"/>
      <c r="R419" s="6"/>
    </row>
    <row r="420" spans="1:18" s="1" customFormat="1" x14ac:dyDescent="0.3">
      <c r="A420" s="17"/>
      <c r="C420" s="2"/>
      <c r="D420" s="2"/>
      <c r="E420" s="3"/>
      <c r="F420" s="3"/>
      <c r="G420" s="4"/>
      <c r="H420" s="5"/>
      <c r="I420" s="6"/>
      <c r="J420" s="6"/>
      <c r="K420" s="6"/>
      <c r="L420" s="6"/>
      <c r="M420" s="6"/>
      <c r="N420" s="6"/>
      <c r="O420" s="6"/>
      <c r="P420" s="6"/>
      <c r="Q420" s="31"/>
      <c r="R420" s="6"/>
    </row>
    <row r="421" spans="1:18" s="1" customFormat="1" x14ac:dyDescent="0.3">
      <c r="A421" s="17"/>
      <c r="C421" s="2"/>
      <c r="D421" s="2"/>
      <c r="E421" s="3"/>
      <c r="F421" s="3"/>
      <c r="G421" s="4"/>
      <c r="H421" s="5"/>
      <c r="I421" s="6"/>
      <c r="J421" s="6"/>
      <c r="K421" s="6"/>
      <c r="L421" s="6"/>
      <c r="M421" s="6"/>
      <c r="N421" s="6"/>
      <c r="O421" s="6"/>
      <c r="P421" s="6"/>
      <c r="Q421" s="31"/>
      <c r="R421" s="6"/>
    </row>
    <row r="422" spans="1:18" s="1" customFormat="1" x14ac:dyDescent="0.3">
      <c r="A422" s="17"/>
      <c r="C422" s="2"/>
      <c r="D422" s="2"/>
      <c r="E422" s="3"/>
      <c r="F422" s="3"/>
      <c r="G422" s="4"/>
      <c r="H422" s="5"/>
      <c r="I422" s="6"/>
      <c r="J422" s="6"/>
      <c r="K422" s="6"/>
      <c r="L422" s="6"/>
      <c r="M422" s="6"/>
      <c r="N422" s="6"/>
      <c r="O422" s="6"/>
      <c r="P422" s="6"/>
      <c r="Q422" s="31"/>
      <c r="R422" s="6"/>
    </row>
    <row r="423" spans="1:18" s="1" customFormat="1" x14ac:dyDescent="0.3">
      <c r="A423" s="17"/>
      <c r="C423" s="2"/>
      <c r="D423" s="2"/>
      <c r="E423" s="3"/>
      <c r="F423" s="3"/>
      <c r="G423" s="4"/>
      <c r="H423" s="5"/>
      <c r="I423" s="6"/>
      <c r="J423" s="6"/>
      <c r="K423" s="6"/>
      <c r="L423" s="6"/>
      <c r="M423" s="6"/>
      <c r="N423" s="6"/>
      <c r="O423" s="6"/>
      <c r="P423" s="6"/>
      <c r="Q423" s="31"/>
      <c r="R423" s="6"/>
    </row>
    <row r="424" spans="1:18" s="1" customFormat="1" x14ac:dyDescent="0.3">
      <c r="A424" s="17"/>
      <c r="C424" s="2"/>
      <c r="D424" s="2"/>
      <c r="E424" s="3"/>
      <c r="F424" s="3"/>
      <c r="G424" s="4"/>
      <c r="H424" s="5"/>
      <c r="I424" s="6"/>
      <c r="J424" s="6"/>
      <c r="K424" s="6"/>
      <c r="L424" s="6"/>
      <c r="M424" s="6"/>
      <c r="N424" s="6"/>
      <c r="O424" s="6"/>
      <c r="P424" s="6"/>
      <c r="Q424" s="31"/>
      <c r="R424" s="6"/>
    </row>
    <row r="425" spans="1:18" s="1" customFormat="1" x14ac:dyDescent="0.3">
      <c r="A425" s="17"/>
      <c r="C425" s="2"/>
      <c r="D425" s="2"/>
      <c r="E425" s="3"/>
      <c r="F425" s="3"/>
      <c r="G425" s="4"/>
      <c r="H425" s="5"/>
      <c r="I425" s="6"/>
      <c r="J425" s="6"/>
      <c r="K425" s="6"/>
      <c r="L425" s="6"/>
      <c r="M425" s="6"/>
      <c r="N425" s="6"/>
      <c r="O425" s="6"/>
      <c r="P425" s="6"/>
      <c r="Q425" s="31"/>
      <c r="R425" s="6"/>
    </row>
    <row r="426" spans="1:18" s="1" customFormat="1" x14ac:dyDescent="0.3">
      <c r="A426" s="17"/>
      <c r="C426" s="2"/>
      <c r="D426" s="2"/>
      <c r="E426" s="3"/>
      <c r="F426" s="3"/>
      <c r="G426" s="4"/>
      <c r="H426" s="5"/>
      <c r="I426" s="6"/>
      <c r="J426" s="6"/>
      <c r="K426" s="6"/>
      <c r="L426" s="6"/>
      <c r="M426" s="6"/>
      <c r="N426" s="6"/>
      <c r="O426" s="6"/>
      <c r="P426" s="6"/>
      <c r="Q426" s="31"/>
      <c r="R426" s="6"/>
    </row>
    <row r="427" spans="1:18" s="1" customFormat="1" x14ac:dyDescent="0.3">
      <c r="A427" s="17"/>
      <c r="C427" s="2"/>
      <c r="D427" s="2"/>
      <c r="E427" s="3"/>
      <c r="F427" s="3"/>
      <c r="G427" s="4"/>
      <c r="H427" s="5"/>
      <c r="I427" s="6"/>
      <c r="J427" s="6"/>
      <c r="K427" s="6"/>
      <c r="L427" s="6"/>
      <c r="M427" s="6"/>
      <c r="N427" s="6"/>
      <c r="O427" s="6"/>
      <c r="P427" s="6"/>
      <c r="Q427" s="31"/>
      <c r="R427" s="6"/>
    </row>
    <row r="428" spans="1:18" s="1" customFormat="1" x14ac:dyDescent="0.3">
      <c r="A428" s="17"/>
      <c r="C428" s="2"/>
      <c r="D428" s="2"/>
      <c r="E428" s="3"/>
      <c r="F428" s="3"/>
      <c r="G428" s="4"/>
      <c r="H428" s="5"/>
      <c r="I428" s="6"/>
      <c r="J428" s="6"/>
      <c r="K428" s="6"/>
      <c r="L428" s="6"/>
      <c r="M428" s="6"/>
      <c r="N428" s="6"/>
      <c r="O428" s="6"/>
      <c r="P428" s="6"/>
      <c r="Q428" s="31"/>
      <c r="R428" s="6"/>
    </row>
    <row r="429" spans="1:18" s="1" customFormat="1" x14ac:dyDescent="0.3">
      <c r="A429" s="17"/>
      <c r="C429" s="2"/>
      <c r="D429" s="2"/>
      <c r="E429" s="3"/>
      <c r="F429" s="3"/>
      <c r="G429" s="4"/>
      <c r="H429" s="5"/>
      <c r="I429" s="6"/>
      <c r="J429" s="6"/>
      <c r="K429" s="6"/>
      <c r="L429" s="6"/>
      <c r="M429" s="6"/>
      <c r="N429" s="6"/>
      <c r="O429" s="6"/>
      <c r="P429" s="6"/>
      <c r="Q429" s="31"/>
      <c r="R429" s="6"/>
    </row>
    <row r="430" spans="1:18" s="1" customFormat="1" x14ac:dyDescent="0.3">
      <c r="A430" s="17"/>
      <c r="C430" s="2"/>
      <c r="D430" s="2"/>
      <c r="E430" s="3"/>
      <c r="F430" s="3"/>
      <c r="G430" s="4"/>
      <c r="H430" s="5"/>
      <c r="I430" s="6"/>
      <c r="J430" s="6"/>
      <c r="K430" s="6"/>
      <c r="L430" s="6"/>
      <c r="M430" s="6"/>
      <c r="N430" s="6"/>
      <c r="O430" s="6"/>
      <c r="P430" s="6"/>
      <c r="Q430" s="31"/>
      <c r="R430" s="6"/>
    </row>
    <row r="431" spans="1:18" s="1" customFormat="1" x14ac:dyDescent="0.3">
      <c r="A431" s="17"/>
      <c r="C431" s="2"/>
      <c r="D431" s="2"/>
      <c r="E431" s="3"/>
      <c r="F431" s="3"/>
      <c r="G431" s="4"/>
      <c r="H431" s="5"/>
      <c r="I431" s="6"/>
      <c r="J431" s="6"/>
      <c r="K431" s="6"/>
      <c r="L431" s="6"/>
      <c r="M431" s="6"/>
      <c r="N431" s="6"/>
      <c r="O431" s="6"/>
      <c r="P431" s="6"/>
      <c r="Q431" s="31"/>
      <c r="R431" s="6"/>
    </row>
    <row r="432" spans="1:18" s="1" customFormat="1" x14ac:dyDescent="0.3">
      <c r="A432" s="17"/>
      <c r="C432" s="2"/>
      <c r="D432" s="2"/>
      <c r="E432" s="3"/>
      <c r="F432" s="3"/>
      <c r="G432" s="4"/>
      <c r="H432" s="5"/>
      <c r="I432" s="6"/>
      <c r="J432" s="6"/>
      <c r="K432" s="6"/>
      <c r="L432" s="6"/>
      <c r="M432" s="6"/>
      <c r="N432" s="6"/>
      <c r="O432" s="6"/>
      <c r="P432" s="6"/>
      <c r="Q432" s="31"/>
      <c r="R432" s="6"/>
    </row>
    <row r="433" spans="1:18" s="1" customFormat="1" x14ac:dyDescent="0.3">
      <c r="A433" s="17"/>
      <c r="C433" s="2"/>
      <c r="D433" s="2"/>
      <c r="E433" s="3"/>
      <c r="F433" s="3"/>
      <c r="G433" s="4"/>
      <c r="H433" s="5"/>
      <c r="I433" s="6"/>
      <c r="J433" s="6"/>
      <c r="K433" s="6"/>
      <c r="L433" s="6"/>
      <c r="M433" s="6"/>
      <c r="N433" s="6"/>
      <c r="O433" s="6"/>
      <c r="P433" s="6"/>
      <c r="Q433" s="31"/>
      <c r="R433" s="6"/>
    </row>
    <row r="434" spans="1:18" s="1" customFormat="1" x14ac:dyDescent="0.3">
      <c r="A434" s="17"/>
      <c r="C434" s="2"/>
      <c r="D434" s="2"/>
      <c r="E434" s="3"/>
      <c r="F434" s="3"/>
      <c r="G434" s="4"/>
      <c r="H434" s="5"/>
      <c r="I434" s="6"/>
      <c r="J434" s="6"/>
      <c r="K434" s="6"/>
      <c r="L434" s="6"/>
      <c r="M434" s="6"/>
      <c r="N434" s="6"/>
      <c r="O434" s="6"/>
      <c r="P434" s="6"/>
      <c r="Q434" s="31"/>
      <c r="R434" s="6"/>
    </row>
    <row r="435" spans="1:18" s="1" customFormat="1" x14ac:dyDescent="0.3">
      <c r="A435" s="17"/>
      <c r="C435" s="2"/>
      <c r="D435" s="2"/>
      <c r="E435" s="3"/>
      <c r="F435" s="3"/>
      <c r="G435" s="4"/>
      <c r="H435" s="5"/>
      <c r="I435" s="6"/>
      <c r="J435" s="6"/>
      <c r="K435" s="6"/>
      <c r="L435" s="6"/>
      <c r="M435" s="6"/>
      <c r="N435" s="6"/>
      <c r="O435" s="6"/>
      <c r="P435" s="6"/>
      <c r="Q435" s="31"/>
      <c r="R435" s="6"/>
    </row>
    <row r="436" spans="1:18" s="1" customFormat="1" x14ac:dyDescent="0.3">
      <c r="A436" s="17"/>
      <c r="C436" s="2"/>
      <c r="D436" s="2"/>
      <c r="E436" s="3"/>
      <c r="F436" s="3"/>
      <c r="G436" s="4"/>
      <c r="H436" s="5"/>
      <c r="I436" s="6"/>
      <c r="J436" s="6"/>
      <c r="K436" s="6"/>
      <c r="L436" s="6"/>
      <c r="M436" s="6"/>
      <c r="N436" s="6"/>
      <c r="O436" s="6"/>
      <c r="P436" s="6"/>
      <c r="Q436" s="31"/>
      <c r="R436" s="6"/>
    </row>
    <row r="437" spans="1:18" s="1" customFormat="1" x14ac:dyDescent="0.3">
      <c r="A437" s="17"/>
      <c r="C437" s="2"/>
      <c r="D437" s="2"/>
      <c r="E437" s="3"/>
      <c r="F437" s="3"/>
      <c r="G437" s="4"/>
      <c r="H437" s="5"/>
      <c r="I437" s="6"/>
      <c r="J437" s="6"/>
      <c r="K437" s="6"/>
      <c r="L437" s="6"/>
      <c r="M437" s="6"/>
      <c r="N437" s="6"/>
      <c r="O437" s="6"/>
      <c r="P437" s="6"/>
      <c r="Q437" s="31"/>
      <c r="R437" s="6"/>
    </row>
    <row r="438" spans="1:18" s="1" customFormat="1" x14ac:dyDescent="0.3">
      <c r="A438" s="17"/>
      <c r="C438" s="2"/>
      <c r="D438" s="2"/>
      <c r="E438" s="3"/>
      <c r="F438" s="3"/>
      <c r="G438" s="4"/>
      <c r="H438" s="5"/>
      <c r="I438" s="6"/>
      <c r="J438" s="6"/>
      <c r="K438" s="6"/>
      <c r="L438" s="6"/>
      <c r="M438" s="6"/>
      <c r="N438" s="6"/>
      <c r="O438" s="6"/>
      <c r="P438" s="6"/>
      <c r="Q438" s="31"/>
      <c r="R438" s="6"/>
    </row>
    <row r="439" spans="1:18" s="1" customFormat="1" x14ac:dyDescent="0.3">
      <c r="A439" s="17"/>
      <c r="C439" s="2"/>
      <c r="D439" s="2"/>
      <c r="E439" s="3"/>
      <c r="F439" s="3"/>
      <c r="G439" s="4"/>
      <c r="H439" s="5"/>
      <c r="I439" s="6"/>
      <c r="J439" s="6"/>
      <c r="K439" s="6"/>
      <c r="L439" s="6"/>
      <c r="M439" s="6"/>
      <c r="N439" s="6"/>
      <c r="O439" s="6"/>
      <c r="P439" s="6"/>
      <c r="Q439" s="31"/>
      <c r="R439" s="6"/>
    </row>
    <row r="440" spans="1:18" s="1" customFormat="1" x14ac:dyDescent="0.3">
      <c r="A440" s="17"/>
      <c r="C440" s="2"/>
      <c r="D440" s="2"/>
      <c r="E440" s="3"/>
      <c r="F440" s="3"/>
      <c r="G440" s="4"/>
      <c r="H440" s="5"/>
      <c r="I440" s="6"/>
      <c r="J440" s="6"/>
      <c r="K440" s="6"/>
      <c r="L440" s="6"/>
      <c r="M440" s="6"/>
      <c r="N440" s="6"/>
      <c r="O440" s="6"/>
      <c r="P440" s="6"/>
      <c r="Q440" s="31"/>
      <c r="R440" s="6"/>
    </row>
    <row r="441" spans="1:18" s="1" customFormat="1" x14ac:dyDescent="0.3">
      <c r="A441" s="17"/>
      <c r="C441" s="2"/>
      <c r="D441" s="2"/>
      <c r="E441" s="3"/>
      <c r="F441" s="3"/>
      <c r="G441" s="4"/>
      <c r="H441" s="5"/>
      <c r="I441" s="6"/>
      <c r="J441" s="6"/>
      <c r="K441" s="6"/>
      <c r="L441" s="6"/>
      <c r="M441" s="6"/>
      <c r="N441" s="6"/>
      <c r="O441" s="6"/>
      <c r="P441" s="6"/>
      <c r="Q441" s="31"/>
      <c r="R441" s="6"/>
    </row>
    <row r="442" spans="1:18" s="1" customFormat="1" x14ac:dyDescent="0.3">
      <c r="A442" s="17"/>
      <c r="C442" s="2"/>
      <c r="D442" s="2"/>
      <c r="E442" s="3"/>
      <c r="F442" s="3"/>
      <c r="G442" s="4"/>
      <c r="H442" s="5"/>
      <c r="I442" s="6"/>
      <c r="J442" s="6"/>
      <c r="K442" s="6"/>
      <c r="L442" s="6"/>
      <c r="M442" s="6"/>
      <c r="N442" s="6"/>
      <c r="O442" s="6"/>
      <c r="P442" s="6"/>
      <c r="Q442" s="31"/>
      <c r="R442" s="6"/>
    </row>
    <row r="443" spans="1:18" s="1" customFormat="1" x14ac:dyDescent="0.3">
      <c r="A443" s="17"/>
      <c r="C443" s="2"/>
      <c r="D443" s="2"/>
      <c r="E443" s="3"/>
      <c r="F443" s="3"/>
      <c r="G443" s="4"/>
      <c r="H443" s="5"/>
      <c r="I443" s="6"/>
      <c r="J443" s="6"/>
      <c r="K443" s="6"/>
      <c r="L443" s="6"/>
      <c r="M443" s="6"/>
      <c r="N443" s="6"/>
      <c r="O443" s="6"/>
      <c r="P443" s="6"/>
      <c r="Q443" s="31"/>
      <c r="R443" s="6"/>
    </row>
    <row r="444" spans="1:18" s="1" customFormat="1" x14ac:dyDescent="0.3">
      <c r="A444" s="17"/>
      <c r="C444" s="2"/>
      <c r="D444" s="2"/>
      <c r="E444" s="3"/>
      <c r="F444" s="3"/>
      <c r="G444" s="4"/>
      <c r="H444" s="5"/>
      <c r="I444" s="6"/>
      <c r="J444" s="6"/>
      <c r="K444" s="6"/>
      <c r="L444" s="6"/>
      <c r="M444" s="6"/>
      <c r="N444" s="6"/>
      <c r="O444" s="6"/>
      <c r="P444" s="6"/>
      <c r="Q444" s="31"/>
      <c r="R444" s="6"/>
    </row>
    <row r="445" spans="1:18" s="1" customFormat="1" x14ac:dyDescent="0.3">
      <c r="A445" s="17"/>
      <c r="C445" s="2"/>
      <c r="D445" s="2"/>
      <c r="E445" s="3"/>
      <c r="F445" s="3"/>
      <c r="G445" s="4"/>
      <c r="H445" s="5"/>
      <c r="I445" s="6"/>
      <c r="J445" s="6"/>
      <c r="K445" s="6"/>
      <c r="L445" s="6"/>
      <c r="M445" s="6"/>
      <c r="N445" s="6"/>
      <c r="O445" s="6"/>
      <c r="P445" s="6"/>
      <c r="Q445" s="31"/>
      <c r="R445" s="6"/>
    </row>
    <row r="446" spans="1:18" s="1" customFormat="1" x14ac:dyDescent="0.3">
      <c r="A446" s="17"/>
      <c r="C446" s="2"/>
      <c r="D446" s="2"/>
      <c r="E446" s="3"/>
      <c r="F446" s="3"/>
      <c r="G446" s="4"/>
      <c r="H446" s="5"/>
      <c r="I446" s="6"/>
      <c r="J446" s="6"/>
      <c r="K446" s="6"/>
      <c r="L446" s="6"/>
      <c r="M446" s="6"/>
      <c r="N446" s="6"/>
      <c r="O446" s="6"/>
      <c r="P446" s="6"/>
      <c r="Q446" s="31"/>
      <c r="R446" s="6"/>
    </row>
    <row r="447" spans="1:18" s="1" customFormat="1" x14ac:dyDescent="0.3">
      <c r="A447" s="17"/>
      <c r="C447" s="2"/>
      <c r="D447" s="2"/>
      <c r="E447" s="3"/>
      <c r="F447" s="3"/>
      <c r="G447" s="4"/>
      <c r="H447" s="5"/>
      <c r="I447" s="6"/>
      <c r="J447" s="6"/>
      <c r="K447" s="6"/>
      <c r="L447" s="6"/>
      <c r="M447" s="6"/>
      <c r="N447" s="6"/>
      <c r="O447" s="6"/>
      <c r="P447" s="6"/>
      <c r="Q447" s="31"/>
      <c r="R447" s="6"/>
    </row>
    <row r="448" spans="1:18" s="1" customFormat="1" x14ac:dyDescent="0.3">
      <c r="A448" s="17"/>
      <c r="C448" s="2"/>
      <c r="D448" s="2"/>
      <c r="E448" s="3"/>
      <c r="F448" s="3"/>
      <c r="G448" s="4"/>
      <c r="H448" s="5"/>
      <c r="I448" s="6"/>
      <c r="J448" s="6"/>
      <c r="K448" s="6"/>
      <c r="L448" s="6"/>
      <c r="M448" s="6"/>
      <c r="N448" s="6"/>
      <c r="O448" s="6"/>
      <c r="P448" s="6"/>
      <c r="Q448" s="31"/>
      <c r="R448" s="6"/>
    </row>
    <row r="449" spans="1:18" s="1" customFormat="1" x14ac:dyDescent="0.3">
      <c r="A449" s="17"/>
      <c r="C449" s="2"/>
      <c r="D449" s="2"/>
      <c r="E449" s="3"/>
      <c r="F449" s="3"/>
      <c r="G449" s="4"/>
      <c r="H449" s="5"/>
      <c r="I449" s="6"/>
      <c r="J449" s="6"/>
      <c r="K449" s="6"/>
      <c r="L449" s="6"/>
      <c r="M449" s="6"/>
      <c r="N449" s="6"/>
      <c r="O449" s="6"/>
      <c r="P449" s="6"/>
      <c r="Q449" s="31"/>
      <c r="R449" s="6"/>
    </row>
    <row r="450" spans="1:18" s="1" customFormat="1" x14ac:dyDescent="0.3">
      <c r="A450" s="17"/>
      <c r="C450" s="2"/>
      <c r="D450" s="2"/>
      <c r="E450" s="3"/>
      <c r="F450" s="3"/>
      <c r="G450" s="4"/>
      <c r="H450" s="5"/>
      <c r="I450" s="6"/>
      <c r="J450" s="6"/>
      <c r="K450" s="6"/>
      <c r="L450" s="6"/>
      <c r="M450" s="6"/>
      <c r="N450" s="6"/>
      <c r="O450" s="6"/>
      <c r="P450" s="6"/>
      <c r="Q450" s="31"/>
      <c r="R450" s="6"/>
    </row>
    <row r="451" spans="1:18" s="1" customFormat="1" x14ac:dyDescent="0.3">
      <c r="A451" s="17"/>
      <c r="C451" s="2"/>
      <c r="D451" s="2"/>
      <c r="E451" s="3"/>
      <c r="F451" s="3"/>
      <c r="G451" s="4"/>
      <c r="H451" s="5"/>
      <c r="I451" s="6"/>
      <c r="J451" s="6"/>
      <c r="K451" s="6"/>
      <c r="L451" s="6"/>
      <c r="M451" s="6"/>
      <c r="N451" s="6"/>
      <c r="O451" s="6"/>
      <c r="P451" s="6"/>
      <c r="Q451" s="31"/>
      <c r="R451" s="6"/>
    </row>
    <row r="452" spans="1:18" s="1" customFormat="1" x14ac:dyDescent="0.3">
      <c r="A452" s="17"/>
      <c r="C452" s="2"/>
      <c r="D452" s="2"/>
      <c r="E452" s="3"/>
      <c r="F452" s="3"/>
      <c r="G452" s="4"/>
      <c r="H452" s="5"/>
      <c r="I452" s="6"/>
      <c r="J452" s="6"/>
      <c r="K452" s="6"/>
      <c r="L452" s="6"/>
      <c r="M452" s="6"/>
      <c r="N452" s="6"/>
      <c r="O452" s="6"/>
      <c r="P452" s="6"/>
      <c r="Q452" s="31"/>
      <c r="R452" s="6"/>
    </row>
    <row r="453" spans="1:18" s="1" customFormat="1" x14ac:dyDescent="0.3">
      <c r="A453" s="17"/>
      <c r="C453" s="2"/>
      <c r="D453" s="2"/>
      <c r="E453" s="3"/>
      <c r="F453" s="3"/>
      <c r="G453" s="4"/>
      <c r="H453" s="5"/>
      <c r="I453" s="6"/>
      <c r="J453" s="6"/>
      <c r="K453" s="6"/>
      <c r="L453" s="6"/>
      <c r="M453" s="6"/>
      <c r="N453" s="6"/>
      <c r="O453" s="6"/>
      <c r="P453" s="6"/>
      <c r="Q453" s="31"/>
      <c r="R453" s="6"/>
    </row>
    <row r="454" spans="1:18" s="1" customFormat="1" x14ac:dyDescent="0.3">
      <c r="A454" s="17"/>
      <c r="C454" s="2"/>
      <c r="D454" s="2"/>
      <c r="E454" s="3"/>
      <c r="F454" s="3"/>
      <c r="G454" s="4"/>
      <c r="H454" s="5"/>
      <c r="I454" s="6"/>
      <c r="J454" s="6"/>
      <c r="K454" s="6"/>
      <c r="L454" s="6"/>
      <c r="M454" s="6"/>
      <c r="N454" s="6"/>
      <c r="O454" s="6"/>
      <c r="P454" s="6"/>
      <c r="Q454" s="31"/>
      <c r="R454" s="6"/>
    </row>
    <row r="455" spans="1:18" s="1" customFormat="1" x14ac:dyDescent="0.3">
      <c r="A455" s="17"/>
      <c r="C455" s="2"/>
      <c r="D455" s="2"/>
      <c r="E455" s="3"/>
      <c r="F455" s="3"/>
      <c r="G455" s="4"/>
      <c r="H455" s="5"/>
      <c r="I455" s="6"/>
      <c r="J455" s="6"/>
      <c r="K455" s="6"/>
      <c r="L455" s="6"/>
      <c r="M455" s="6"/>
      <c r="N455" s="6"/>
      <c r="O455" s="6"/>
      <c r="P455" s="6"/>
      <c r="Q455" s="31"/>
      <c r="R455" s="6"/>
    </row>
    <row r="456" spans="1:18" s="1" customFormat="1" x14ac:dyDescent="0.3">
      <c r="A456" s="17"/>
      <c r="C456" s="2"/>
      <c r="D456" s="2"/>
      <c r="E456" s="3"/>
      <c r="F456" s="3"/>
      <c r="G456" s="4"/>
      <c r="H456" s="5"/>
      <c r="I456" s="6"/>
      <c r="J456" s="6"/>
      <c r="K456" s="6"/>
      <c r="L456" s="6"/>
      <c r="M456" s="6"/>
      <c r="N456" s="6"/>
      <c r="O456" s="6"/>
      <c r="P456" s="6"/>
      <c r="Q456" s="31"/>
      <c r="R456" s="6"/>
    </row>
    <row r="457" spans="1:18" s="1" customFormat="1" x14ac:dyDescent="0.3">
      <c r="A457" s="17"/>
      <c r="C457" s="2"/>
      <c r="D457" s="2"/>
      <c r="E457" s="3"/>
      <c r="F457" s="3"/>
      <c r="G457" s="4"/>
      <c r="H457" s="5"/>
      <c r="I457" s="6"/>
      <c r="J457" s="6"/>
      <c r="K457" s="6"/>
      <c r="L457" s="6"/>
      <c r="M457" s="6"/>
      <c r="N457" s="6"/>
      <c r="O457" s="6"/>
      <c r="P457" s="6"/>
      <c r="Q457" s="31"/>
      <c r="R457" s="6"/>
    </row>
    <row r="458" spans="1:18" s="1" customFormat="1" x14ac:dyDescent="0.3">
      <c r="A458" s="17"/>
      <c r="C458" s="2"/>
      <c r="D458" s="2"/>
      <c r="E458" s="3"/>
      <c r="F458" s="3"/>
      <c r="G458" s="4"/>
      <c r="H458" s="5"/>
      <c r="I458" s="6"/>
      <c r="J458" s="6"/>
      <c r="K458" s="6"/>
      <c r="L458" s="6"/>
      <c r="M458" s="6"/>
      <c r="N458" s="6"/>
      <c r="O458" s="6"/>
      <c r="P458" s="6"/>
      <c r="Q458" s="31"/>
      <c r="R458" s="6"/>
    </row>
    <row r="459" spans="1:18" s="1" customFormat="1" x14ac:dyDescent="0.3">
      <c r="A459" s="17"/>
      <c r="C459" s="2"/>
      <c r="D459" s="2"/>
      <c r="E459" s="3"/>
      <c r="F459" s="3"/>
      <c r="G459" s="4"/>
      <c r="H459" s="5"/>
      <c r="I459" s="6"/>
      <c r="J459" s="6"/>
      <c r="K459" s="6"/>
      <c r="L459" s="6"/>
      <c r="M459" s="6"/>
      <c r="N459" s="6"/>
      <c r="O459" s="6"/>
      <c r="P459" s="6"/>
      <c r="Q459" s="31"/>
      <c r="R459" s="6"/>
    </row>
    <row r="460" spans="1:18" s="1" customFormat="1" x14ac:dyDescent="0.3">
      <c r="A460" s="17"/>
      <c r="C460" s="2"/>
      <c r="D460" s="2"/>
      <c r="E460" s="3"/>
      <c r="F460" s="3"/>
      <c r="G460" s="4"/>
      <c r="H460" s="5"/>
      <c r="I460" s="6"/>
      <c r="J460" s="6"/>
      <c r="K460" s="6"/>
      <c r="L460" s="6"/>
      <c r="M460" s="6"/>
      <c r="N460" s="6"/>
      <c r="O460" s="6"/>
      <c r="P460" s="6"/>
      <c r="Q460" s="31"/>
      <c r="R460" s="6"/>
    </row>
    <row r="461" spans="1:18" s="1" customFormat="1" x14ac:dyDescent="0.3">
      <c r="A461" s="17"/>
      <c r="C461" s="2"/>
      <c r="D461" s="2"/>
      <c r="E461" s="3"/>
      <c r="F461" s="3"/>
      <c r="G461" s="4"/>
      <c r="H461" s="5"/>
      <c r="I461" s="6"/>
      <c r="J461" s="6"/>
      <c r="K461" s="6"/>
      <c r="L461" s="6"/>
      <c r="M461" s="6"/>
      <c r="N461" s="6"/>
      <c r="O461" s="6"/>
      <c r="P461" s="6"/>
      <c r="Q461" s="31"/>
      <c r="R461" s="6"/>
    </row>
    <row r="462" spans="1:18" s="1" customFormat="1" x14ac:dyDescent="0.3">
      <c r="A462" s="17"/>
      <c r="C462" s="2"/>
      <c r="D462" s="2"/>
      <c r="E462" s="3"/>
      <c r="F462" s="3"/>
      <c r="G462" s="4"/>
      <c r="H462" s="5"/>
      <c r="I462" s="6"/>
      <c r="J462" s="6"/>
      <c r="K462" s="6"/>
      <c r="L462" s="6"/>
      <c r="M462" s="6"/>
      <c r="N462" s="6"/>
      <c r="O462" s="6"/>
      <c r="P462" s="6"/>
      <c r="Q462" s="31"/>
      <c r="R462" s="6"/>
    </row>
    <row r="463" spans="1:18" s="1" customFormat="1" x14ac:dyDescent="0.3">
      <c r="A463" s="17"/>
      <c r="C463" s="2"/>
      <c r="D463" s="2"/>
      <c r="E463" s="3"/>
      <c r="F463" s="3"/>
      <c r="G463" s="4"/>
      <c r="H463" s="5"/>
      <c r="I463" s="6"/>
      <c r="J463" s="6"/>
      <c r="K463" s="6"/>
      <c r="L463" s="6"/>
      <c r="M463" s="6"/>
      <c r="N463" s="6"/>
      <c r="O463" s="6"/>
      <c r="P463" s="6"/>
      <c r="Q463" s="31"/>
      <c r="R463" s="6"/>
    </row>
    <row r="464" spans="1:18" s="1" customFormat="1" x14ac:dyDescent="0.3">
      <c r="A464" s="17"/>
      <c r="C464" s="2"/>
      <c r="D464" s="2"/>
      <c r="E464" s="3"/>
      <c r="F464" s="3"/>
      <c r="G464" s="4"/>
      <c r="H464" s="5"/>
      <c r="I464" s="6"/>
      <c r="J464" s="6"/>
      <c r="K464" s="6"/>
      <c r="L464" s="6"/>
      <c r="M464" s="6"/>
      <c r="N464" s="6"/>
      <c r="O464" s="6"/>
      <c r="P464" s="6"/>
      <c r="Q464" s="31"/>
      <c r="R464" s="6"/>
    </row>
    <row r="465" spans="1:18" s="1" customFormat="1" x14ac:dyDescent="0.3">
      <c r="A465" s="17"/>
      <c r="C465" s="2"/>
      <c r="D465" s="2"/>
      <c r="E465" s="3"/>
      <c r="F465" s="3"/>
      <c r="G465" s="4"/>
      <c r="H465" s="5"/>
      <c r="I465" s="6"/>
      <c r="J465" s="6"/>
      <c r="K465" s="6"/>
      <c r="L465" s="6"/>
      <c r="M465" s="6"/>
      <c r="N465" s="6"/>
      <c r="O465" s="6"/>
      <c r="P465" s="6"/>
      <c r="Q465" s="31"/>
      <c r="R465" s="6"/>
    </row>
    <row r="466" spans="1:18" s="1" customFormat="1" x14ac:dyDescent="0.3">
      <c r="A466" s="17"/>
      <c r="C466" s="2"/>
      <c r="D466" s="2"/>
      <c r="E466" s="3"/>
      <c r="F466" s="3"/>
      <c r="G466" s="4"/>
      <c r="H466" s="5"/>
      <c r="I466" s="6"/>
      <c r="J466" s="6"/>
      <c r="K466" s="6"/>
      <c r="L466" s="6"/>
      <c r="M466" s="6"/>
      <c r="N466" s="6"/>
      <c r="O466" s="6"/>
      <c r="P466" s="6"/>
      <c r="Q466" s="31"/>
      <c r="R466" s="6"/>
    </row>
    <row r="467" spans="1:18" s="1" customFormat="1" x14ac:dyDescent="0.3">
      <c r="A467" s="17"/>
      <c r="C467" s="2"/>
      <c r="D467" s="2"/>
      <c r="E467" s="3"/>
      <c r="F467" s="3"/>
      <c r="G467" s="4"/>
      <c r="H467" s="5"/>
      <c r="I467" s="6"/>
      <c r="J467" s="6"/>
      <c r="K467" s="6"/>
      <c r="L467" s="6"/>
      <c r="M467" s="6"/>
      <c r="N467" s="6"/>
      <c r="O467" s="6"/>
      <c r="P467" s="6"/>
      <c r="Q467" s="31"/>
      <c r="R467" s="6"/>
    </row>
    <row r="468" spans="1:18" s="1" customFormat="1" x14ac:dyDescent="0.3">
      <c r="A468" s="17"/>
      <c r="C468" s="2"/>
      <c r="D468" s="2"/>
      <c r="E468" s="3"/>
      <c r="F468" s="3"/>
      <c r="G468" s="4"/>
      <c r="H468" s="5"/>
      <c r="I468" s="6"/>
      <c r="J468" s="6"/>
      <c r="K468" s="6"/>
      <c r="L468" s="6"/>
      <c r="M468" s="6"/>
      <c r="N468" s="6"/>
      <c r="O468" s="6"/>
      <c r="P468" s="6"/>
      <c r="Q468" s="31"/>
      <c r="R468" s="6"/>
    </row>
    <row r="469" spans="1:18" s="1" customFormat="1" x14ac:dyDescent="0.3">
      <c r="A469" s="17"/>
      <c r="C469" s="2"/>
      <c r="D469" s="2"/>
      <c r="E469" s="3"/>
      <c r="F469" s="3"/>
      <c r="G469" s="4"/>
      <c r="H469" s="5"/>
      <c r="I469" s="6"/>
      <c r="J469" s="6"/>
      <c r="K469" s="6"/>
      <c r="L469" s="6"/>
      <c r="M469" s="6"/>
      <c r="N469" s="6"/>
      <c r="O469" s="6"/>
      <c r="P469" s="6"/>
      <c r="Q469" s="31"/>
      <c r="R469" s="6"/>
    </row>
    <row r="470" spans="1:18" s="1" customFormat="1" x14ac:dyDescent="0.3">
      <c r="A470" s="17"/>
      <c r="C470" s="2"/>
      <c r="D470" s="2"/>
      <c r="E470" s="3"/>
      <c r="F470" s="3"/>
      <c r="G470" s="4"/>
      <c r="H470" s="5"/>
      <c r="I470" s="6"/>
      <c r="J470" s="6"/>
      <c r="K470" s="6"/>
      <c r="L470" s="6"/>
      <c r="M470" s="6"/>
      <c r="N470" s="6"/>
      <c r="O470" s="6"/>
      <c r="P470" s="6"/>
      <c r="Q470" s="31"/>
      <c r="R470" s="6"/>
    </row>
    <row r="471" spans="1:18" s="1" customFormat="1" x14ac:dyDescent="0.3">
      <c r="A471" s="17"/>
      <c r="C471" s="2"/>
      <c r="D471" s="2"/>
      <c r="E471" s="3"/>
      <c r="F471" s="3"/>
      <c r="G471" s="4"/>
      <c r="H471" s="5"/>
      <c r="I471" s="6"/>
      <c r="J471" s="6"/>
      <c r="K471" s="6"/>
      <c r="L471" s="6"/>
      <c r="M471" s="6"/>
      <c r="N471" s="6"/>
      <c r="O471" s="6"/>
      <c r="P471" s="6"/>
      <c r="Q471" s="31"/>
      <c r="R471" s="6"/>
    </row>
    <row r="472" spans="1:18" s="1" customFormat="1" x14ac:dyDescent="0.3">
      <c r="A472" s="17"/>
      <c r="C472" s="2"/>
      <c r="D472" s="2"/>
      <c r="E472" s="3"/>
      <c r="F472" s="3"/>
      <c r="G472" s="4"/>
      <c r="H472" s="5"/>
      <c r="I472" s="6"/>
      <c r="J472" s="6"/>
      <c r="K472" s="6"/>
      <c r="L472" s="6"/>
      <c r="M472" s="6"/>
      <c r="N472" s="6"/>
      <c r="O472" s="6"/>
      <c r="P472" s="6"/>
      <c r="Q472" s="31"/>
      <c r="R472" s="6"/>
    </row>
    <row r="473" spans="1:18" s="1" customFormat="1" x14ac:dyDescent="0.3">
      <c r="A473" s="7"/>
      <c r="C473" s="2"/>
      <c r="D473" s="2"/>
      <c r="E473" s="3"/>
      <c r="F473" s="3"/>
      <c r="G473" s="4"/>
      <c r="H473" s="5"/>
      <c r="I473" s="6"/>
      <c r="J473" s="6"/>
      <c r="K473" s="6"/>
      <c r="L473" s="6"/>
      <c r="M473" s="6"/>
      <c r="N473" s="6"/>
      <c r="O473" s="6"/>
      <c r="P473" s="6"/>
      <c r="Q473" s="31"/>
      <c r="R473" s="6"/>
    </row>
    <row r="474" spans="1:18" s="1" customFormat="1" x14ac:dyDescent="0.3">
      <c r="A474" s="7"/>
      <c r="C474" s="2"/>
      <c r="D474" s="2"/>
      <c r="E474" s="3"/>
      <c r="F474" s="3"/>
      <c r="G474" s="4"/>
      <c r="H474" s="5"/>
      <c r="I474" s="6"/>
      <c r="J474" s="6"/>
      <c r="K474" s="6"/>
      <c r="L474" s="6"/>
      <c r="M474" s="6"/>
      <c r="N474" s="6"/>
      <c r="O474" s="6"/>
      <c r="P474" s="6"/>
      <c r="Q474" s="31"/>
      <c r="R474" s="6"/>
    </row>
    <row r="475" spans="1:18" s="1" customFormat="1" x14ac:dyDescent="0.3">
      <c r="A475" s="7"/>
      <c r="C475" s="2"/>
      <c r="D475" s="2"/>
      <c r="E475" s="3"/>
      <c r="F475" s="3"/>
      <c r="G475" s="4"/>
      <c r="H475" s="5"/>
      <c r="I475" s="6"/>
      <c r="J475" s="6"/>
      <c r="K475" s="6"/>
      <c r="L475" s="6"/>
      <c r="M475" s="6"/>
      <c r="N475" s="6"/>
      <c r="O475" s="6"/>
      <c r="P475" s="6"/>
      <c r="Q475" s="31"/>
      <c r="R475" s="6"/>
    </row>
    <row r="476" spans="1:18" s="1" customFormat="1" x14ac:dyDescent="0.3">
      <c r="A476" s="7"/>
      <c r="C476" s="2"/>
      <c r="D476" s="2"/>
      <c r="E476" s="3"/>
      <c r="F476" s="3"/>
      <c r="G476" s="4"/>
      <c r="H476" s="5"/>
      <c r="I476" s="6"/>
      <c r="J476" s="6"/>
      <c r="K476" s="6"/>
      <c r="L476" s="6"/>
      <c r="M476" s="6"/>
      <c r="N476" s="6"/>
      <c r="O476" s="6"/>
      <c r="P476" s="6"/>
      <c r="Q476" s="31"/>
      <c r="R476" s="6"/>
    </row>
  </sheetData>
  <autoFilter ref="A2:R236" xr:uid="{00000000-0009-0000-0000-000006000000}">
    <sortState xmlns:xlrd2="http://schemas.microsoft.com/office/spreadsheetml/2017/richdata2" ref="A25:R230">
      <sortCondition ref="G2:G236"/>
    </sortState>
  </autoFilter>
  <conditionalFormatting sqref="F2">
    <cfRule type="duplicateValues" dxfId="6" priority="2"/>
  </conditionalFormatting>
  <conditionalFormatting sqref="F3:F12">
    <cfRule type="duplicateValues" dxfId="5" priority="26"/>
    <cfRule type="duplicateValues" dxfId="4" priority="27"/>
  </conditionalFormatting>
  <conditionalFormatting sqref="E237:E1048576 E1">
    <cfRule type="duplicateValues" dxfId="3" priority="28"/>
  </conditionalFormatting>
  <conditionalFormatting sqref="E237:E1048576">
    <cfRule type="duplicateValues" dxfId="2" priority="31"/>
  </conditionalFormatting>
  <conditionalFormatting sqref="F13:F236">
    <cfRule type="duplicateValues" dxfId="1" priority="33"/>
    <cfRule type="duplicateValues" dxfId="0" priority="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RML_AP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Llene Toledo</dc:creator>
  <cp:lastModifiedBy>Jelly Kabalisa</cp:lastModifiedBy>
  <cp:lastPrinted>2025-03-14T08:18:08Z</cp:lastPrinted>
  <dcterms:created xsi:type="dcterms:W3CDTF">2025-03-06T05:42:41Z</dcterms:created>
  <dcterms:modified xsi:type="dcterms:W3CDTF">2025-03-18T12:07:34Z</dcterms:modified>
</cp:coreProperties>
</file>